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balho\1. Projetos\PR_Open Banking\11. Contratação de Software\10. Contratação\"/>
    </mc:Choice>
  </mc:AlternateContent>
  <bookViews>
    <workbookView xWindow="0" yWindow="0" windowWidth="20490" windowHeight="7455" tabRatio="527"/>
  </bookViews>
  <sheets>
    <sheet name="Proposta Comercial" sheetId="11" r:id="rId1"/>
    <sheet name="Cálculo do Valor Global" sheetId="12" r:id="rId2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5" i="11" l="1"/>
  <c r="H11" i="11" l="1"/>
  <c r="I11" i="11" s="1"/>
  <c r="F10" i="12" l="1"/>
  <c r="E11" i="12"/>
  <c r="E12" i="12"/>
  <c r="E13" i="12"/>
  <c r="E14" i="12"/>
  <c r="E15" i="12"/>
  <c r="E16" i="12"/>
  <c r="E17" i="12"/>
  <c r="E18" i="12"/>
  <c r="E19" i="12"/>
  <c r="E20" i="12"/>
  <c r="E21" i="12"/>
  <c r="E10" i="12"/>
  <c r="D11" i="12"/>
  <c r="D12" i="12"/>
  <c r="D13" i="12"/>
  <c r="D14" i="12"/>
  <c r="D15" i="12"/>
  <c r="D16" i="12"/>
  <c r="D17" i="12"/>
  <c r="D18" i="12"/>
  <c r="D19" i="12"/>
  <c r="D20" i="12"/>
  <c r="D21" i="12"/>
  <c r="D10" i="12"/>
  <c r="H12" i="11" l="1"/>
  <c r="I12" i="11" s="1"/>
  <c r="H16" i="11" l="1"/>
  <c r="I16" i="11" s="1"/>
  <c r="F30" i="12" l="1"/>
  <c r="L30" i="12" s="1"/>
  <c r="F29" i="12"/>
  <c r="L29" i="12" s="1"/>
  <c r="F28" i="12"/>
  <c r="L28" i="12" s="1"/>
  <c r="F27" i="12"/>
  <c r="L27" i="12" s="1"/>
  <c r="F26" i="12"/>
  <c r="L26" i="12" s="1"/>
  <c r="F25" i="12"/>
  <c r="L25" i="12" s="1"/>
  <c r="G21" i="12"/>
  <c r="G20" i="12"/>
  <c r="G19" i="12"/>
  <c r="G18" i="12"/>
  <c r="G17" i="12"/>
  <c r="G16" i="12"/>
  <c r="G15" i="12"/>
  <c r="G14" i="12"/>
  <c r="G13" i="12"/>
  <c r="G12" i="12"/>
  <c r="G11" i="12"/>
  <c r="G10" i="12"/>
  <c r="H10" i="12" s="1"/>
  <c r="F21" i="12"/>
  <c r="F20" i="12"/>
  <c r="F19" i="12"/>
  <c r="F18" i="12"/>
  <c r="F17" i="12"/>
  <c r="F16" i="12"/>
  <c r="F15" i="12"/>
  <c r="F14" i="12"/>
  <c r="F13" i="12"/>
  <c r="F12" i="12"/>
  <c r="F11" i="12"/>
  <c r="C5" i="12"/>
  <c r="B5" i="12"/>
  <c r="C4" i="12"/>
  <c r="B4" i="12"/>
  <c r="H21" i="11"/>
  <c r="H22" i="11"/>
  <c r="H23" i="11"/>
  <c r="H24" i="11"/>
  <c r="H25" i="11"/>
  <c r="H20" i="11"/>
  <c r="H13" i="11"/>
  <c r="I13" i="11" s="1"/>
  <c r="H14" i="11"/>
  <c r="I14" i="11" s="1"/>
  <c r="I15" i="11"/>
  <c r="H17" i="11"/>
  <c r="I17" i="11" s="1"/>
  <c r="H17" i="12" l="1"/>
  <c r="L17" i="12" s="1"/>
  <c r="H18" i="12"/>
  <c r="L18" i="12" s="1"/>
  <c r="H16" i="12"/>
  <c r="L16" i="12" s="1"/>
  <c r="H19" i="12"/>
  <c r="L19" i="12" s="1"/>
  <c r="H11" i="12"/>
  <c r="L11" i="12" s="1"/>
  <c r="H20" i="12"/>
  <c r="L20" i="12" s="1"/>
  <c r="H13" i="12"/>
  <c r="L13" i="12" s="1"/>
  <c r="H21" i="12"/>
  <c r="L21" i="12" s="1"/>
  <c r="H12" i="12"/>
  <c r="L12" i="12" s="1"/>
  <c r="H14" i="12"/>
  <c r="L14" i="12" s="1"/>
  <c r="H15" i="12"/>
  <c r="L15" i="12" s="1"/>
  <c r="L10" i="12"/>
  <c r="L31" i="12"/>
  <c r="L22" i="12" l="1"/>
  <c r="L32" i="12" s="1"/>
  <c r="J4" i="12" l="1"/>
  <c r="H4" i="11"/>
</calcChain>
</file>

<file path=xl/comments1.xml><?xml version="1.0" encoding="utf-8"?>
<comments xmlns="http://schemas.openxmlformats.org/spreadsheetml/2006/main">
  <authors>
    <author>usuario</author>
  </authors>
  <commentList>
    <comment ref="H10" authorId="0" shapeId="0">
      <text>
        <r>
          <rPr>
            <vertAlign val="superscript"/>
            <sz val="8"/>
            <color indexed="81"/>
            <rFont val="Segoe UI"/>
            <family val="2"/>
          </rPr>
          <t>1</t>
        </r>
        <r>
          <rPr>
            <sz val="8"/>
            <color indexed="81"/>
            <rFont val="Segoe UI"/>
            <family val="2"/>
          </rPr>
          <t>Valor Mensal do Item = (Qtd. Chamadas de API * Valor Unitário) + Valor Base Mensal</t>
        </r>
      </text>
    </comment>
    <comment ref="I10" authorId="0" shapeId="0">
      <text>
        <r>
          <rPr>
            <sz val="9"/>
            <color indexed="81"/>
            <rFont val="Segoe UI"/>
            <family val="2"/>
          </rPr>
          <t xml:space="preserve">Valor Unitário Calculado = Valor Mensal do Item/QTD de Chamadas de API
</t>
        </r>
      </text>
    </comment>
  </commentList>
</comments>
</file>

<file path=xl/sharedStrings.xml><?xml version="1.0" encoding="utf-8"?>
<sst xmlns="http://schemas.openxmlformats.org/spreadsheetml/2006/main" count="140" uniqueCount="86">
  <si>
    <t>ITENS DE PRECIFICAÇÃO</t>
  </si>
  <si>
    <t>VALORES BASE</t>
  </si>
  <si>
    <t>Objeto</t>
  </si>
  <si>
    <t>Quantidade</t>
  </si>
  <si>
    <t>Valor Unit. (R$)</t>
  </si>
  <si>
    <t>Valor Base Mensal (R$)</t>
  </si>
  <si>
    <t>Solução  de Open Banking</t>
  </si>
  <si>
    <t>Até 100 mil</t>
  </si>
  <si>
    <t>Até 500 mil</t>
  </si>
  <si>
    <t>Até 1 milhão</t>
  </si>
  <si>
    <t>Até 2,5 milhões</t>
  </si>
  <si>
    <t>Até 5 milhões</t>
  </si>
  <si>
    <t>Até 10 milhões</t>
  </si>
  <si>
    <t>Até 15 milhões</t>
  </si>
  <si>
    <t>SUBTOTAL - SOLUÇÃO</t>
  </si>
  <si>
    <t>Tipo de Serviço</t>
  </si>
  <si>
    <t>Serviço de Implantação da Solução - Compartilhamento de Dados do Participante (Fases 1)</t>
  </si>
  <si>
    <t>Mão de Obra/Serviço</t>
  </si>
  <si>
    <t>Serviço de Implantação da Solução - Compartilhamento de Dados do Cliente (Fases 2)</t>
  </si>
  <si>
    <t>Serviço de Implantação da Solução - Compartilhamento de Dados do Participante (Fases 4)</t>
  </si>
  <si>
    <t xml:space="preserve">Serviços de Apoio Técnico Especializado ao Open Banking </t>
  </si>
  <si>
    <t>Horas de Serviço Técnico (HST)</t>
  </si>
  <si>
    <t>SUBTOTAL - SERVIÇOS</t>
  </si>
  <si>
    <t>OBSERVAÇÕES:</t>
  </si>
  <si>
    <t>Qtd. Chamadas API</t>
  </si>
  <si>
    <t xml:space="preserve">Item </t>
  </si>
  <si>
    <t>Descrição</t>
  </si>
  <si>
    <t>Faixa de licenciamento</t>
  </si>
  <si>
    <t>Solução Open Banking</t>
  </si>
  <si>
    <t>Item</t>
  </si>
  <si>
    <t>Valor Unitário(R$)</t>
  </si>
  <si>
    <t>2.1</t>
  </si>
  <si>
    <t>2.2</t>
  </si>
  <si>
    <t>2.3</t>
  </si>
  <si>
    <t>2.4</t>
  </si>
  <si>
    <t>2.5</t>
  </si>
  <si>
    <t>Valor Mensal (R$)</t>
  </si>
  <si>
    <t>Mês 1-6</t>
  </si>
  <si>
    <t>Mês 6-12</t>
  </si>
  <si>
    <t>Mês 12-18</t>
  </si>
  <si>
    <t xml:space="preserve">Mês 18-24 </t>
  </si>
  <si>
    <t>Mês 24-30</t>
  </si>
  <si>
    <t>Mês 30-36</t>
  </si>
  <si>
    <t>Mês 36-42</t>
  </si>
  <si>
    <t>Mês 42-48</t>
  </si>
  <si>
    <t>Mês 48-54</t>
  </si>
  <si>
    <t>Mês 54-60</t>
  </si>
  <si>
    <t>ANO 1</t>
  </si>
  <si>
    <t>ANO 2</t>
  </si>
  <si>
    <t>ANO 3</t>
  </si>
  <si>
    <t>ANO 4</t>
  </si>
  <si>
    <t>ANO 5</t>
  </si>
  <si>
    <t>Mês</t>
  </si>
  <si>
    <t>Qtd. Meses</t>
  </si>
  <si>
    <t>Ano</t>
  </si>
  <si>
    <t>Serviço de Implantação da Solução - Compartilhamento de Serviços (Fase 3) - Iniciação de Transação de Pagamento – Marco 0</t>
  </si>
  <si>
    <t>Serviço de Implantação da Solução - Compartilhamento de Serviços (Fase 3) - Encaminhamento de Proposta de Crédito – Marco 4</t>
  </si>
  <si>
    <t>VALORES GLOBAIS</t>
  </si>
  <si>
    <t>ANO 1 ao 5</t>
  </si>
  <si>
    <t>Valor por período (R$)</t>
  </si>
  <si>
    <t>VALOR GLOBAL TOTAL</t>
  </si>
  <si>
    <t>Faixa de Licenciamento (Qtd. Chamadas API)</t>
  </si>
  <si>
    <t>PROPOSTA COMERCIAL</t>
  </si>
  <si>
    <r>
      <t xml:space="preserve">Programa: </t>
    </r>
    <r>
      <rPr>
        <sz val="10"/>
        <rFont val="Calibri"/>
        <family val="2"/>
        <charset val="1"/>
      </rPr>
      <t>Open Banking</t>
    </r>
  </si>
  <si>
    <r>
      <t xml:space="preserve">Empresa: </t>
    </r>
    <r>
      <rPr>
        <i/>
        <sz val="10"/>
        <rFont val="Calibri"/>
        <family val="2"/>
        <charset val="1"/>
      </rPr>
      <t>&lt;Nome da Empresa&gt;</t>
    </r>
  </si>
  <si>
    <r>
      <t xml:space="preserve">Projeto: </t>
    </r>
    <r>
      <rPr>
        <sz val="10"/>
        <rFont val="Calibri"/>
        <family val="2"/>
        <charset val="1"/>
      </rPr>
      <t>Open Banking</t>
    </r>
  </si>
  <si>
    <r>
      <t xml:space="preserve">Data: </t>
    </r>
    <r>
      <rPr>
        <i/>
        <sz val="10"/>
        <rFont val="Calibri"/>
        <family val="2"/>
        <charset val="1"/>
      </rPr>
      <t>&lt;Data do Preeenchimento das Informações&gt;</t>
    </r>
  </si>
  <si>
    <t>CÁLCULO VALOR GLOBAL</t>
  </si>
  <si>
    <r>
      <t>Valor MENSAL do Item</t>
    </r>
    <r>
      <rPr>
        <b/>
        <vertAlign val="superscript"/>
        <sz val="10"/>
        <color rgb="FF000000"/>
        <rFont val="Calibri"/>
        <family val="2"/>
        <charset val="1"/>
        <scheme val="minor"/>
      </rPr>
      <t>1</t>
    </r>
    <r>
      <rPr>
        <b/>
        <sz val="10"/>
        <color rgb="FF000000"/>
        <rFont val="Calibri"/>
        <family val="2"/>
        <scheme val="minor"/>
      </rPr>
      <t xml:space="preserve"> (R$)</t>
    </r>
  </si>
  <si>
    <t>Valor TOTAL do Item (R$)</t>
  </si>
  <si>
    <r>
      <t xml:space="preserve">VALOR GLOBAL
</t>
    </r>
    <r>
      <rPr>
        <b/>
        <sz val="11"/>
        <color rgb="FFFF0000"/>
        <rFont val="Calibri"/>
        <family val="2"/>
      </rPr>
      <t>(Calculado Automaticamente)</t>
    </r>
  </si>
  <si>
    <r>
      <t xml:space="preserve">VALOR GLOBAL
</t>
    </r>
    <r>
      <rPr>
        <b/>
        <sz val="10"/>
        <color rgb="FFFF0000"/>
        <rFont val="Calibri"/>
        <family val="2"/>
      </rPr>
      <t>(Calculado Automaticamente)</t>
    </r>
  </si>
  <si>
    <r>
      <rPr>
        <b/>
        <vertAlign val="superscript"/>
        <sz val="10"/>
        <color rgb="FF000000"/>
        <rFont val="Calibri"/>
        <family val="2"/>
      </rPr>
      <t>1</t>
    </r>
    <r>
      <rPr>
        <b/>
        <sz val="10"/>
        <color rgb="FF000000"/>
        <rFont val="Calibri"/>
        <family val="2"/>
      </rPr>
      <t>Valor Mensal do Item = (Qtd. Chamadas de API * Valor Unitário) + Valor Base Mensal</t>
    </r>
  </si>
  <si>
    <t>2.6</t>
  </si>
  <si>
    <t>VALORES DA PROPOSTA</t>
  </si>
  <si>
    <t>Valor Unitário Calculado</t>
  </si>
  <si>
    <t>Tabela de Referência para o valor máximo aceitável no campo Valor Unitário Calculado.</t>
  </si>
  <si>
    <t>Faixa de Qtd. Chamada de API</t>
  </si>
  <si>
    <t>Valor Máx.</t>
  </si>
  <si>
    <r>
      <t xml:space="preserve">Observações: 
- </t>
    </r>
    <r>
      <rPr>
        <sz val="10"/>
        <rFont val="Calibri"/>
        <family val="2"/>
      </rPr>
      <t>Desconsiderar os 10% de desconto máximo nas faixas de 10 e 15 milhões. 
- O custo final do item individual (Valor Unitário Calculado) será checado com a proposta comercial apresentada anteriormente.
- Os valores máximos aceitáveis por chamada de API no item (Valor Unitário Calculado) estão na tabela de referência, ao final desta planilha.</t>
    </r>
  </si>
  <si>
    <t>Qtd. Chamadas API Projetada</t>
  </si>
  <si>
    <t>Qtd. Chamadas de API</t>
  </si>
  <si>
    <t>Qtd. Chamadas de API Cobrada</t>
  </si>
  <si>
    <r>
      <rPr>
        <b/>
        <sz val="10"/>
        <rFont val="Calibri"/>
        <family val="2"/>
        <scheme val="minor"/>
      </rPr>
      <t xml:space="preserve">Observações: </t>
    </r>
    <r>
      <rPr>
        <sz val="10"/>
        <rFont val="Calibri"/>
        <family val="2"/>
        <scheme val="minor"/>
      </rPr>
      <t>Preencha a quantidade de chamadas de API que serão cobradas, conforme  as quantidades projetadas, para cálculo do valor global do contrato.</t>
    </r>
  </si>
  <si>
    <r>
      <t xml:space="preserve">Cobrada
</t>
    </r>
    <r>
      <rPr>
        <sz val="10"/>
        <color rgb="FFFF0000"/>
        <rFont val="Calibri"/>
        <family val="2"/>
      </rPr>
      <t>(Preencher esta coluna)</t>
    </r>
  </si>
  <si>
    <r>
      <t xml:space="preserve">Projetada
</t>
    </r>
    <r>
      <rPr>
        <sz val="10"/>
        <color rgb="FF000000"/>
        <rFont val="Calibri"/>
        <family val="2"/>
      </rPr>
      <t>(Item 2.1.1.1.5, Anexo I.1)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</si>
</sst>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\ #,##0.00;[Red]\-&quot;R$&quot;\ #,##0.00"/>
    <numFmt numFmtId="43" formatCode="_-* #,##0.00_-;\-* #,##0.00_-;_-* &quot;-&quot;??_-;_-@_-"/>
    <numFmt numFmtId="164" formatCode="00"/>
    <numFmt numFmtId="165" formatCode="_-&quot;R$ &quot;* #,##0.00_-;&quot;-R$ &quot;* #,##0.00_-;_-&quot;R$ &quot;* \-??_-;_-@_-"/>
    <numFmt numFmtId="166" formatCode="_-&quot;R$ &quot;* #,##0.0000_-;&quot;-R$ &quot;* #,##0.0000_-;_-&quot;R$ &quot;* \-??_-;_-@_-"/>
    <numFmt numFmtId="167" formatCode="_-* #,##0.0000_-;\-* #,##0.0000_-;_-* &quot;-&quot;????_-;_-@_-"/>
  </numFmts>
  <fonts count="32" x14ac:knownFonts="1">
    <font>
      <sz val="11"/>
      <color rgb="FF000000"/>
      <name val="Calibri"/>
      <family val="2"/>
      <charset val="1"/>
    </font>
    <font>
      <sz val="10"/>
      <name val="Tahoma"/>
      <family val="2"/>
      <charset val="1"/>
    </font>
    <font>
      <b/>
      <sz val="16"/>
      <name val="Calibri"/>
      <family val="2"/>
      <charset val="1"/>
    </font>
    <font>
      <sz val="12"/>
      <name val="Tahoma"/>
      <family val="2"/>
      <charset val="1"/>
    </font>
    <font>
      <b/>
      <sz val="12"/>
      <name val="Calibri"/>
      <family val="2"/>
      <charset val="1"/>
    </font>
    <font>
      <sz val="1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  <family val="2"/>
    </font>
    <font>
      <i/>
      <sz val="10"/>
      <name val="Calibri"/>
      <family val="2"/>
      <charset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charset val="1"/>
      <scheme val="minor"/>
    </font>
    <font>
      <b/>
      <vertAlign val="superscript"/>
      <sz val="10"/>
      <color rgb="FF000000"/>
      <name val="Calibri"/>
      <family val="2"/>
      <charset val="1"/>
      <scheme val="minor"/>
    </font>
    <font>
      <sz val="10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Calibri"/>
      <family val="2"/>
    </font>
    <font>
      <b/>
      <vertAlign val="superscript"/>
      <sz val="10"/>
      <color rgb="FF000000"/>
      <name val="Calibri"/>
      <family val="2"/>
    </font>
    <font>
      <sz val="9"/>
      <color indexed="81"/>
      <name val="Segoe UI"/>
      <family val="2"/>
    </font>
    <font>
      <vertAlign val="superscript"/>
      <sz val="8"/>
      <color indexed="81"/>
      <name val="Segoe UI"/>
      <family val="2"/>
    </font>
    <font>
      <sz val="8"/>
      <color indexed="81"/>
      <name val="Segoe UI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  <fill>
      <patternFill patternType="solid">
        <fgColor rgb="FFDEEBF7"/>
        <bgColor rgb="FFCCFFFF"/>
      </patternFill>
    </fill>
    <fill>
      <patternFill patternType="solid">
        <fgColor rgb="FFDEEBF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DEEBF7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165" fontId="11" fillId="0" borderId="0" applyBorder="0" applyProtection="0"/>
  </cellStyleXfs>
  <cellXfs count="20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164" fontId="4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3" borderId="20" xfId="0" applyFont="1" applyFill="1" applyBorder="1" applyAlignment="1">
      <alignment horizontal="left" vertical="center" wrapText="1"/>
    </xf>
    <xf numFmtId="3" fontId="5" fillId="3" borderId="19" xfId="0" applyNumberFormat="1" applyFont="1" applyFill="1" applyBorder="1" applyAlignment="1">
      <alignment horizontal="center" vertical="center"/>
    </xf>
    <xf numFmtId="165" fontId="8" fillId="3" borderId="1" xfId="1" applyFont="1" applyFill="1" applyBorder="1" applyAlignment="1" applyProtection="1">
      <alignment vertical="center"/>
    </xf>
    <xf numFmtId="166" fontId="8" fillId="3" borderId="1" xfId="1" applyNumberFormat="1" applyFont="1" applyFill="1" applyBorder="1" applyAlignment="1" applyProtection="1">
      <alignment vertical="center"/>
    </xf>
    <xf numFmtId="165" fontId="8" fillId="3" borderId="21" xfId="1" applyFont="1" applyFill="1" applyBorder="1" applyAlignment="1" applyProtection="1">
      <alignment horizontal="center" vertical="center"/>
    </xf>
    <xf numFmtId="0" fontId="6" fillId="0" borderId="20" xfId="0" applyFont="1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4" xfId="0" applyBorder="1"/>
    <xf numFmtId="165" fontId="12" fillId="3" borderId="19" xfId="1" applyFont="1" applyFill="1" applyBorder="1" applyAlignment="1" applyProtection="1">
      <alignment horizontal="center" vertical="center"/>
    </xf>
    <xf numFmtId="165" fontId="12" fillId="3" borderId="1" xfId="1" applyFont="1" applyFill="1" applyBorder="1" applyAlignment="1" applyProtection="1">
      <alignment horizontal="center" vertical="center"/>
    </xf>
    <xf numFmtId="43" fontId="13" fillId="3" borderId="30" xfId="0" applyNumberFormat="1" applyFont="1" applyFill="1" applyBorder="1" applyAlignment="1">
      <alignment vertical="center" wrapText="1"/>
    </xf>
    <xf numFmtId="0" fontId="12" fillId="4" borderId="19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65" fontId="13" fillId="4" borderId="21" xfId="1" applyFont="1" applyFill="1" applyBorder="1" applyAlignment="1">
      <alignment vertical="center"/>
    </xf>
    <xf numFmtId="43" fontId="9" fillId="2" borderId="13" xfId="0" applyNumberFormat="1" applyFont="1" applyFill="1" applyBorder="1" applyAlignment="1">
      <alignment vertical="center" wrapText="1"/>
    </xf>
    <xf numFmtId="0" fontId="7" fillId="6" borderId="35" xfId="0" applyFont="1" applyFill="1" applyBorder="1" applyAlignment="1">
      <alignment horizontal="left" vertical="center" wrapText="1"/>
    </xf>
    <xf numFmtId="0" fontId="8" fillId="6" borderId="23" xfId="0" applyFont="1" applyFill="1" applyBorder="1" applyAlignment="1">
      <alignment horizontal="left" vertical="center" wrapText="1"/>
    </xf>
    <xf numFmtId="0" fontId="8" fillId="6" borderId="22" xfId="0" applyFont="1" applyFill="1" applyBorder="1" applyAlignment="1">
      <alignment horizontal="center" vertical="center"/>
    </xf>
    <xf numFmtId="165" fontId="8" fillId="6" borderId="29" xfId="1" applyFont="1" applyFill="1" applyBorder="1" applyAlignment="1" applyProtection="1">
      <alignment vertical="center"/>
    </xf>
    <xf numFmtId="0" fontId="7" fillId="6" borderId="37" xfId="0" applyFont="1" applyFill="1" applyBorder="1" applyAlignment="1">
      <alignment horizontal="left" vertical="center" wrapText="1"/>
    </xf>
    <xf numFmtId="0" fontId="8" fillId="6" borderId="30" xfId="0" applyFont="1" applyFill="1" applyBorder="1" applyAlignment="1">
      <alignment horizontal="left" vertical="center" wrapText="1"/>
    </xf>
    <xf numFmtId="0" fontId="8" fillId="6" borderId="24" xfId="0" applyFont="1" applyFill="1" applyBorder="1" applyAlignment="1">
      <alignment horizontal="center" vertical="center"/>
    </xf>
    <xf numFmtId="165" fontId="8" fillId="6" borderId="32" xfId="1" applyFont="1" applyFill="1" applyBorder="1" applyAlignment="1" applyProtection="1">
      <alignment vertical="center"/>
    </xf>
    <xf numFmtId="165" fontId="7" fillId="6" borderId="10" xfId="0" applyNumberFormat="1" applyFont="1" applyFill="1" applyBorder="1" applyAlignment="1">
      <alignment vertical="center" wrapText="1"/>
    </xf>
    <xf numFmtId="164" fontId="14" fillId="0" borderId="2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3" fontId="5" fillId="3" borderId="4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8" fillId="6" borderId="33" xfId="0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43" fontId="1" fillId="0" borderId="0" xfId="0" applyNumberFormat="1" applyFont="1" applyAlignment="1" applyProtection="1">
      <alignment vertical="center"/>
      <protection locked="0"/>
    </xf>
    <xf numFmtId="164" fontId="9" fillId="0" borderId="0" xfId="0" applyNumberFormat="1" applyFont="1" applyBorder="1" applyAlignment="1" applyProtection="1">
      <alignment horizontal="left" vertical="center"/>
      <protection locked="0"/>
    </xf>
    <xf numFmtId="165" fontId="21" fillId="0" borderId="0" xfId="1" applyFont="1" applyFill="1" applyBorder="1" applyAlignment="1" applyProtection="1">
      <alignment horizontal="center" vertical="center"/>
      <protection locked="0"/>
    </xf>
    <xf numFmtId="164" fontId="9" fillId="0" borderId="0" xfId="0" applyNumberFormat="1" applyFont="1" applyBorder="1" applyAlignment="1" applyProtection="1">
      <alignment horizontal="center" vertical="center"/>
      <protection locked="0"/>
    </xf>
    <xf numFmtId="3" fontId="17" fillId="4" borderId="21" xfId="0" applyNumberFormat="1" applyFont="1" applyFill="1" applyBorder="1" applyAlignment="1" applyProtection="1">
      <alignment horizontal="center" vertical="center" wrapText="1"/>
      <protection locked="0"/>
    </xf>
    <xf numFmtId="166" fontId="8" fillId="4" borderId="19" xfId="1" applyNumberFormat="1" applyFont="1" applyFill="1" applyBorder="1" applyAlignment="1" applyProtection="1">
      <alignment vertical="center"/>
      <protection locked="0"/>
    </xf>
    <xf numFmtId="165" fontId="8" fillId="4" borderId="1" xfId="1" applyFont="1" applyFill="1" applyBorder="1" applyAlignment="1" applyProtection="1">
      <alignment vertical="center"/>
      <protection locked="0"/>
    </xf>
    <xf numFmtId="167" fontId="8" fillId="0" borderId="0" xfId="0" applyNumberFormat="1" applyFont="1" applyAlignment="1" applyProtection="1">
      <alignment vertical="center"/>
      <protection locked="0"/>
    </xf>
    <xf numFmtId="3" fontId="17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 applyProtection="1">
      <alignment horizontal="center" vertical="center" wrapText="1"/>
    </xf>
    <xf numFmtId="3" fontId="17" fillId="4" borderId="21" xfId="0" applyNumberFormat="1" applyFont="1" applyFill="1" applyBorder="1" applyAlignment="1" applyProtection="1">
      <alignment horizontal="center" vertical="center" wrapText="1"/>
    </xf>
    <xf numFmtId="0" fontId="28" fillId="5" borderId="19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left" vertical="center" wrapText="1"/>
    </xf>
    <xf numFmtId="0" fontId="17" fillId="5" borderId="1" xfId="0" applyFont="1" applyFill="1" applyBorder="1" applyAlignment="1" applyProtection="1">
      <alignment horizontal="center" vertical="center" wrapText="1"/>
    </xf>
    <xf numFmtId="0" fontId="17" fillId="5" borderId="21" xfId="0" applyFont="1" applyFill="1" applyBorder="1" applyAlignment="1" applyProtection="1">
      <alignment horizontal="center" vertical="center" wrapText="1"/>
    </xf>
    <xf numFmtId="0" fontId="28" fillId="5" borderId="38" xfId="0" applyFont="1" applyFill="1" applyBorder="1" applyAlignment="1" applyProtection="1">
      <alignment horizontal="center" vertical="center" wrapText="1"/>
    </xf>
    <xf numFmtId="0" fontId="16" fillId="5" borderId="31" xfId="0" applyFont="1" applyFill="1" applyBorder="1" applyAlignment="1" applyProtection="1">
      <alignment horizontal="left" vertical="center" wrapText="1"/>
    </xf>
    <xf numFmtId="0" fontId="17" fillId="5" borderId="31" xfId="0" applyFont="1" applyFill="1" applyBorder="1" applyAlignment="1" applyProtection="1">
      <alignment horizontal="center" vertical="center" wrapText="1"/>
    </xf>
    <xf numFmtId="3" fontId="17" fillId="5" borderId="30" xfId="0" applyNumberFormat="1" applyFont="1" applyFill="1" applyBorder="1" applyAlignment="1" applyProtection="1">
      <alignment horizontal="center" vertical="center" wrapText="1"/>
    </xf>
    <xf numFmtId="0" fontId="18" fillId="7" borderId="1" xfId="0" applyFont="1" applyFill="1" applyBorder="1" applyAlignment="1" applyProtection="1">
      <alignment horizontal="center" vertical="center" wrapText="1"/>
    </xf>
    <xf numFmtId="0" fontId="18" fillId="7" borderId="29" xfId="0" applyFont="1" applyFill="1" applyBorder="1" applyAlignment="1" applyProtection="1">
      <alignment horizontal="center" vertical="center" wrapText="1"/>
    </xf>
    <xf numFmtId="165" fontId="8" fillId="4" borderId="1" xfId="1" applyFont="1" applyFill="1" applyBorder="1" applyAlignment="1" applyProtection="1">
      <alignment horizontal="center" vertical="center"/>
    </xf>
    <xf numFmtId="166" fontId="8" fillId="4" borderId="18" xfId="1" applyNumberFormat="1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 wrapText="1"/>
    </xf>
    <xf numFmtId="3" fontId="17" fillId="4" borderId="19" xfId="0" applyNumberFormat="1" applyFont="1" applyFill="1" applyBorder="1" applyAlignment="1" applyProtection="1">
      <alignment horizontal="center" vertical="center" wrapText="1"/>
    </xf>
    <xf numFmtId="3" fontId="17" fillId="4" borderId="38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vertical="center"/>
    </xf>
    <xf numFmtId="0" fontId="13" fillId="0" borderId="14" xfId="0" applyFont="1" applyBorder="1" applyAlignment="1" applyProtection="1">
      <alignment horizontal="center" vertical="center"/>
    </xf>
    <xf numFmtId="166" fontId="8" fillId="0" borderId="21" xfId="1" applyNumberFormat="1" applyFont="1" applyBorder="1" applyAlignment="1" applyProtection="1">
      <alignment horizontal="center"/>
    </xf>
    <xf numFmtId="166" fontId="8" fillId="0" borderId="30" xfId="1" applyNumberFormat="1" applyFont="1" applyBorder="1" applyAlignment="1" applyProtection="1">
      <alignment horizontal="center"/>
    </xf>
    <xf numFmtId="0" fontId="16" fillId="7" borderId="51" xfId="0" applyFont="1" applyFill="1" applyBorder="1" applyAlignment="1" applyProtection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30" fillId="0" borderId="1" xfId="0" applyFont="1" applyBorder="1" applyAlignment="1" applyProtection="1">
      <alignment horizontal="justify" vertical="top" wrapText="1"/>
    </xf>
    <xf numFmtId="0" fontId="30" fillId="0" borderId="1" xfId="0" applyFont="1" applyBorder="1" applyAlignment="1" applyProtection="1">
      <alignment horizontal="justify" vertical="top"/>
    </xf>
    <xf numFmtId="0" fontId="16" fillId="7" borderId="12" xfId="0" applyFont="1" applyFill="1" applyBorder="1" applyAlignment="1" applyProtection="1">
      <alignment horizontal="center" vertical="center" wrapText="1"/>
    </xf>
    <xf numFmtId="0" fontId="16" fillId="7" borderId="19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16" fillId="4" borderId="19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6" fillId="7" borderId="13" xfId="0" applyFont="1" applyFill="1" applyBorder="1" applyAlignment="1" applyProtection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6" fillId="7" borderId="14" xfId="0" applyFont="1" applyFill="1" applyBorder="1" applyAlignment="1" applyProtection="1">
      <alignment horizontal="center" vertical="center" wrapText="1"/>
    </xf>
    <xf numFmtId="0" fontId="16" fillId="7" borderId="21" xfId="0" applyFont="1" applyFill="1" applyBorder="1" applyAlignment="1" applyProtection="1">
      <alignment horizontal="center" vertical="center" wrapText="1"/>
    </xf>
    <xf numFmtId="164" fontId="9" fillId="0" borderId="20" xfId="0" applyNumberFormat="1" applyFont="1" applyBorder="1" applyAlignment="1" applyProtection="1">
      <alignment horizontal="left" vertical="center"/>
      <protection locked="0"/>
    </xf>
    <xf numFmtId="164" fontId="9" fillId="0" borderId="4" xfId="0" applyNumberFormat="1" applyFont="1" applyBorder="1" applyAlignment="1" applyProtection="1">
      <alignment horizontal="left" vertical="center"/>
      <protection locked="0"/>
    </xf>
    <xf numFmtId="164" fontId="9" fillId="0" borderId="1" xfId="0" applyNumberFormat="1" applyFont="1" applyBorder="1" applyAlignment="1" applyProtection="1">
      <alignment horizontal="left" vertical="center" wrapText="1"/>
    </xf>
    <xf numFmtId="165" fontId="21" fillId="7" borderId="7" xfId="1" applyFont="1" applyFill="1" applyBorder="1" applyAlignment="1" applyProtection="1">
      <alignment horizontal="center" vertical="center"/>
    </xf>
    <xf numFmtId="165" fontId="21" fillId="7" borderId="8" xfId="1" applyFont="1" applyFill="1" applyBorder="1" applyAlignment="1" applyProtection="1">
      <alignment horizontal="center" vertical="center"/>
    </xf>
    <xf numFmtId="165" fontId="21" fillId="7" borderId="28" xfId="1" applyFont="1" applyFill="1" applyBorder="1" applyAlignment="1" applyProtection="1">
      <alignment horizontal="center" vertical="center"/>
    </xf>
    <xf numFmtId="165" fontId="21" fillId="7" borderId="6" xfId="1" applyFont="1" applyFill="1" applyBorder="1" applyAlignment="1" applyProtection="1">
      <alignment horizontal="center" vertical="center"/>
    </xf>
    <xf numFmtId="164" fontId="9" fillId="0" borderId="5" xfId="0" applyNumberFormat="1" applyFont="1" applyBorder="1" applyAlignment="1" applyProtection="1">
      <alignment horizontal="left" vertical="center"/>
      <protection locked="0"/>
    </xf>
    <xf numFmtId="0" fontId="16" fillId="7" borderId="51" xfId="0" applyFont="1" applyFill="1" applyBorder="1" applyAlignment="1" applyProtection="1">
      <alignment horizontal="center" vertical="center" wrapText="1"/>
    </xf>
    <xf numFmtId="0" fontId="16" fillId="7" borderId="22" xfId="0" applyFont="1" applyFill="1" applyBorder="1" applyAlignment="1" applyProtection="1">
      <alignment horizontal="center" vertical="center" wrapText="1"/>
    </xf>
    <xf numFmtId="0" fontId="16" fillId="7" borderId="50" xfId="0" applyFont="1" applyFill="1" applyBorder="1" applyAlignment="1" applyProtection="1">
      <alignment horizontal="center" vertical="center" wrapText="1"/>
    </xf>
    <xf numFmtId="0" fontId="16" fillId="7" borderId="2" xfId="0" applyFont="1" applyFill="1" applyBorder="1" applyAlignment="1" applyProtection="1">
      <alignment horizontal="center" vertical="center" wrapText="1"/>
    </xf>
    <xf numFmtId="0" fontId="16" fillId="7" borderId="53" xfId="0" applyFont="1" applyFill="1" applyBorder="1" applyAlignment="1" applyProtection="1">
      <alignment horizontal="center" vertical="center" wrapText="1"/>
    </xf>
    <xf numFmtId="0" fontId="16" fillId="7" borderId="23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8" fontId="17" fillId="5" borderId="46" xfId="0" applyNumberFormat="1" applyFont="1" applyFill="1" applyBorder="1" applyAlignment="1" applyProtection="1">
      <alignment horizontal="center" vertical="center" wrapText="1"/>
      <protection locked="0"/>
    </xf>
    <xf numFmtId="8" fontId="17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7" borderId="40" xfId="0" applyFont="1" applyFill="1" applyBorder="1" applyAlignment="1" applyProtection="1">
      <alignment horizontal="center" vertical="center" wrapText="1"/>
    </xf>
    <xf numFmtId="0" fontId="16" fillId="7" borderId="15" xfId="0" applyFont="1" applyFill="1" applyBorder="1" applyAlignment="1" applyProtection="1">
      <alignment horizontal="center" vertical="center" wrapText="1"/>
    </xf>
    <xf numFmtId="0" fontId="16" fillId="7" borderId="17" xfId="0" applyFont="1" applyFill="1" applyBorder="1" applyAlignment="1" applyProtection="1">
      <alignment horizontal="center" vertical="center" wrapText="1"/>
    </xf>
    <xf numFmtId="0" fontId="18" fillId="7" borderId="7" xfId="0" applyFont="1" applyFill="1" applyBorder="1" applyAlignment="1" applyProtection="1">
      <alignment horizontal="center" vertical="center" wrapText="1"/>
    </xf>
    <xf numFmtId="0" fontId="18" fillId="7" borderId="49" xfId="0" applyFont="1" applyFill="1" applyBorder="1" applyAlignment="1" applyProtection="1">
      <alignment horizontal="center" vertical="center" wrapText="1"/>
    </xf>
    <xf numFmtId="0" fontId="18" fillId="7" borderId="28" xfId="0" applyFont="1" applyFill="1" applyBorder="1" applyAlignment="1" applyProtection="1">
      <alignment horizontal="center" vertical="center" wrapText="1"/>
    </xf>
    <xf numFmtId="0" fontId="18" fillId="7" borderId="29" xfId="0" applyFont="1" applyFill="1" applyBorder="1" applyAlignment="1" applyProtection="1">
      <alignment horizontal="center" vertical="center" wrapText="1"/>
    </xf>
    <xf numFmtId="8" fontId="20" fillId="5" borderId="20" xfId="0" applyNumberFormat="1" applyFont="1" applyFill="1" applyBorder="1" applyAlignment="1" applyProtection="1">
      <alignment horizontal="center" vertical="center" wrapText="1"/>
    </xf>
    <xf numFmtId="8" fontId="20" fillId="5" borderId="18" xfId="0" applyNumberFormat="1" applyFont="1" applyFill="1" applyBorder="1" applyAlignment="1" applyProtection="1">
      <alignment horizontal="center" vertical="center" wrapText="1"/>
    </xf>
    <xf numFmtId="0" fontId="16" fillId="7" borderId="52" xfId="0" applyFont="1" applyFill="1" applyBorder="1" applyAlignment="1" applyProtection="1">
      <alignment horizontal="center" vertical="center" wrapText="1"/>
    </xf>
    <xf numFmtId="0" fontId="16" fillId="7" borderId="8" xfId="0" applyFont="1" applyFill="1" applyBorder="1" applyAlignment="1" applyProtection="1">
      <alignment horizontal="center" vertical="center" wrapText="1"/>
    </xf>
    <xf numFmtId="0" fontId="16" fillId="7" borderId="35" xfId="0" applyFont="1" applyFill="1" applyBorder="1" applyAlignment="1" applyProtection="1">
      <alignment horizontal="center" vertical="center" wrapText="1"/>
    </xf>
    <xf numFmtId="0" fontId="16" fillId="7" borderId="6" xfId="0" applyFont="1" applyFill="1" applyBorder="1" applyAlignment="1" applyProtection="1">
      <alignment horizontal="center" vertical="center" wrapText="1"/>
    </xf>
    <xf numFmtId="8" fontId="20" fillId="5" borderId="48" xfId="0" applyNumberFormat="1" applyFont="1" applyFill="1" applyBorder="1" applyAlignment="1" applyProtection="1">
      <alignment horizontal="center" vertical="center" wrapText="1"/>
    </xf>
    <xf numFmtId="8" fontId="20" fillId="5" borderId="26" xfId="0" applyNumberFormat="1" applyFont="1" applyFill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8" fontId="17" fillId="5" borderId="44" xfId="0" applyNumberFormat="1" applyFont="1" applyFill="1" applyBorder="1" applyAlignment="1" applyProtection="1">
      <alignment horizontal="center" vertical="center" wrapText="1"/>
      <protection locked="0"/>
    </xf>
    <xf numFmtId="8" fontId="17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/>
    </xf>
    <xf numFmtId="165" fontId="21" fillId="7" borderId="3" xfId="1" applyFont="1" applyFill="1" applyBorder="1" applyAlignment="1">
      <alignment horizontal="center" vertical="center"/>
    </xf>
    <xf numFmtId="165" fontId="21" fillId="7" borderId="8" xfId="1" applyFont="1" applyFill="1" applyBorder="1" applyAlignment="1">
      <alignment horizontal="center" vertical="center"/>
    </xf>
    <xf numFmtId="165" fontId="21" fillId="7" borderId="33" xfId="1" applyFont="1" applyFill="1" applyBorder="1" applyAlignment="1">
      <alignment horizontal="center" vertical="center"/>
    </xf>
    <xf numFmtId="165" fontId="21" fillId="7" borderId="6" xfId="1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left" vertical="center" wrapText="1"/>
    </xf>
    <xf numFmtId="0" fontId="7" fillId="3" borderId="44" xfId="0" applyFont="1" applyFill="1" applyBorder="1" applyAlignment="1">
      <alignment horizontal="right" vertical="center" wrapText="1"/>
    </xf>
    <xf numFmtId="0" fontId="7" fillId="3" borderId="45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25" xfId="0" applyFont="1" applyFill="1" applyBorder="1" applyAlignment="1">
      <alignment horizontal="right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165" fontId="8" fillId="6" borderId="20" xfId="1" applyFont="1" applyFill="1" applyBorder="1" applyAlignment="1" applyProtection="1">
      <alignment horizontal="center" vertical="center"/>
    </xf>
    <xf numFmtId="165" fontId="8" fillId="6" borderId="5" xfId="1" applyFont="1" applyFill="1" applyBorder="1" applyAlignment="1" applyProtection="1">
      <alignment horizontal="center" vertical="center"/>
    </xf>
    <xf numFmtId="165" fontId="8" fillId="6" borderId="18" xfId="1" applyFont="1" applyFill="1" applyBorder="1" applyAlignment="1" applyProtection="1">
      <alignment horizontal="center" vertical="center"/>
    </xf>
    <xf numFmtId="165" fontId="8" fillId="6" borderId="35" xfId="1" applyFont="1" applyFill="1" applyBorder="1" applyAlignment="1" applyProtection="1">
      <alignment horizontal="center" vertical="center"/>
    </xf>
    <xf numFmtId="165" fontId="8" fillId="6" borderId="33" xfId="1" applyFont="1" applyFill="1" applyBorder="1" applyAlignment="1" applyProtection="1">
      <alignment horizontal="center" vertical="center"/>
    </xf>
    <xf numFmtId="165" fontId="8" fillId="6" borderId="6" xfId="1" applyFont="1" applyFill="1" applyBorder="1" applyAlignment="1" applyProtection="1">
      <alignment horizontal="center" vertical="center"/>
    </xf>
    <xf numFmtId="165" fontId="8" fillId="6" borderId="46" xfId="1" applyFont="1" applyFill="1" applyBorder="1" applyAlignment="1" applyProtection="1">
      <alignment horizontal="center" vertical="center"/>
    </xf>
    <xf numFmtId="165" fontId="8" fillId="6" borderId="4" xfId="1" applyFont="1" applyFill="1" applyBorder="1" applyAlignment="1" applyProtection="1">
      <alignment horizontal="center" vertical="center"/>
    </xf>
    <xf numFmtId="0" fontId="7" fillId="6" borderId="9" xfId="0" applyFont="1" applyFill="1" applyBorder="1" applyAlignment="1">
      <alignment horizontal="right" vertical="center" wrapText="1"/>
    </xf>
    <xf numFmtId="0" fontId="7" fillId="6" borderId="11" xfId="0" applyFont="1" applyFill="1" applyBorder="1" applyAlignment="1">
      <alignment horizontal="right" vertical="center" wrapText="1"/>
    </xf>
    <xf numFmtId="0" fontId="7" fillId="6" borderId="41" xfId="0" applyFont="1" applyFill="1" applyBorder="1" applyAlignment="1">
      <alignment horizontal="right" vertical="center" wrapText="1"/>
    </xf>
    <xf numFmtId="0" fontId="7" fillId="6" borderId="32" xfId="0" applyFont="1" applyFill="1" applyBorder="1" applyAlignment="1">
      <alignment horizontal="right" vertical="center" wrapText="1"/>
    </xf>
    <xf numFmtId="0" fontId="9" fillId="2" borderId="16" xfId="0" applyFont="1" applyFill="1" applyBorder="1" applyAlignment="1">
      <alignment horizontal="right" vertical="center" wrapText="1"/>
    </xf>
    <xf numFmtId="0" fontId="9" fillId="2" borderId="15" xfId="0" applyFont="1" applyFill="1" applyBorder="1" applyAlignment="1">
      <alignment horizontal="right" vertical="center" wrapText="1"/>
    </xf>
    <xf numFmtId="0" fontId="9" fillId="2" borderId="47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top" wrapText="1"/>
    </xf>
    <xf numFmtId="165" fontId="8" fillId="6" borderId="48" xfId="1" applyFont="1" applyFill="1" applyBorder="1" applyAlignment="1" applyProtection="1">
      <alignment horizontal="center" vertical="center"/>
    </xf>
    <xf numFmtId="165" fontId="8" fillId="6" borderId="45" xfId="1" applyFont="1" applyFill="1" applyBorder="1" applyAlignment="1" applyProtection="1">
      <alignment horizontal="center" vertical="center"/>
    </xf>
    <xf numFmtId="165" fontId="8" fillId="6" borderId="26" xfId="1" applyFont="1" applyFill="1" applyBorder="1" applyAlignment="1" applyProtection="1">
      <alignment horizontal="center" vertical="center"/>
    </xf>
    <xf numFmtId="165" fontId="8" fillId="6" borderId="44" xfId="1" applyFont="1" applyFill="1" applyBorder="1" applyAlignment="1" applyProtection="1">
      <alignment horizontal="center" vertical="center"/>
    </xf>
    <xf numFmtId="165" fontId="8" fillId="6" borderId="25" xfId="1" applyFont="1" applyFill="1" applyBorder="1" applyAlignment="1" applyProtection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DEEBF7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E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29385</xdr:colOff>
      <xdr:row>1</xdr:row>
      <xdr:rowOff>38161</xdr:rowOff>
    </xdr:from>
    <xdr:to>
      <xdr:col>2</xdr:col>
      <xdr:colOff>371475</xdr:colOff>
      <xdr:row>3</xdr:row>
      <xdr:rowOff>1</xdr:rowOff>
    </xdr:to>
    <xdr:pic>
      <xdr:nvPicPr>
        <xdr:cNvPr id="2" name="Imagem 4" descr="447168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62735" y="104836"/>
          <a:ext cx="951690" cy="39999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57960</xdr:colOff>
      <xdr:row>1</xdr:row>
      <xdr:rowOff>38160</xdr:rowOff>
    </xdr:from>
    <xdr:to>
      <xdr:col>1</xdr:col>
      <xdr:colOff>1690560</xdr:colOff>
      <xdr:row>2</xdr:row>
      <xdr:rowOff>358560</xdr:rowOff>
    </xdr:to>
    <xdr:pic>
      <xdr:nvPicPr>
        <xdr:cNvPr id="2" name="Imagem 4" descr="447168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00835" y="104835"/>
          <a:ext cx="1632600" cy="5394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7"/>
  <sheetViews>
    <sheetView showGridLines="0" tabSelected="1" workbookViewId="0">
      <selection activeCell="D12" sqref="D12"/>
    </sheetView>
  </sheetViews>
  <sheetFormatPr defaultRowHeight="12.75" x14ac:dyDescent="0.25"/>
  <cols>
    <col min="1" max="1" width="2" style="69" customWidth="1"/>
    <col min="2" max="2" width="9.140625" style="40"/>
    <col min="3" max="3" width="42.7109375" style="39" customWidth="1"/>
    <col min="4" max="4" width="14.42578125" style="40" customWidth="1"/>
    <col min="5" max="5" width="11.85546875" style="40" customWidth="1"/>
    <col min="6" max="6" width="10.7109375" style="39" customWidth="1"/>
    <col min="7" max="7" width="12.5703125" style="39" customWidth="1"/>
    <col min="8" max="9" width="14.28515625" style="40" customWidth="1"/>
    <col min="10" max="10" width="2.140625" style="39" customWidth="1"/>
    <col min="11" max="11" width="20.42578125" style="39" customWidth="1"/>
    <col min="12" max="12" width="20.42578125" style="40" customWidth="1"/>
    <col min="13" max="16384" width="9.140625" style="39"/>
  </cols>
  <sheetData>
    <row r="1" spans="1:12" s="69" customFormat="1" ht="5.25" customHeight="1" x14ac:dyDescent="0.25">
      <c r="D1" s="72"/>
      <c r="E1" s="72"/>
      <c r="G1" s="72"/>
      <c r="H1" s="72"/>
      <c r="I1" s="72"/>
      <c r="L1" s="72"/>
    </row>
    <row r="2" spans="1:12" s="41" customFormat="1" ht="17.25" customHeight="1" x14ac:dyDescent="0.25">
      <c r="A2" s="70"/>
      <c r="B2" s="84" t="s">
        <v>62</v>
      </c>
      <c r="C2" s="85"/>
      <c r="D2" s="85"/>
      <c r="E2" s="85"/>
      <c r="F2" s="85"/>
      <c r="G2" s="86"/>
      <c r="H2" s="84" t="s">
        <v>71</v>
      </c>
      <c r="I2" s="86"/>
    </row>
    <row r="3" spans="1:12" s="41" customFormat="1" ht="17.25" customHeight="1" x14ac:dyDescent="0.25">
      <c r="A3" s="70"/>
      <c r="B3" s="87"/>
      <c r="C3" s="88"/>
      <c r="D3" s="88"/>
      <c r="E3" s="88"/>
      <c r="F3" s="88"/>
      <c r="G3" s="89"/>
      <c r="H3" s="87"/>
      <c r="I3" s="89"/>
    </row>
    <row r="4" spans="1:12" s="42" customFormat="1" ht="12.75" customHeight="1" x14ac:dyDescent="0.25">
      <c r="A4" s="71"/>
      <c r="B4" s="96" t="s">
        <v>63</v>
      </c>
      <c r="C4" s="97"/>
      <c r="D4" s="96" t="s">
        <v>64</v>
      </c>
      <c r="E4" s="103"/>
      <c r="F4" s="103"/>
      <c r="G4" s="97"/>
      <c r="H4" s="99">
        <f>'Cálculo do Valor Global'!L32</f>
        <v>0</v>
      </c>
      <c r="I4" s="100"/>
      <c r="K4" s="43"/>
      <c r="L4" s="41"/>
    </row>
    <row r="5" spans="1:12" s="42" customFormat="1" ht="12.75" customHeight="1" x14ac:dyDescent="0.25">
      <c r="A5" s="71"/>
      <c r="B5" s="96" t="s">
        <v>65</v>
      </c>
      <c r="C5" s="97"/>
      <c r="D5" s="96" t="s">
        <v>66</v>
      </c>
      <c r="E5" s="103"/>
      <c r="F5" s="103"/>
      <c r="G5" s="97"/>
      <c r="H5" s="101"/>
      <c r="I5" s="102"/>
      <c r="L5" s="41"/>
    </row>
    <row r="6" spans="1:12" s="42" customFormat="1" ht="6" customHeight="1" x14ac:dyDescent="0.25">
      <c r="A6" s="71"/>
      <c r="B6" s="44"/>
      <c r="C6" s="44"/>
      <c r="D6" s="44"/>
      <c r="E6" s="44"/>
      <c r="F6" s="44"/>
      <c r="G6" s="44"/>
      <c r="H6" s="45"/>
      <c r="I6" s="45"/>
      <c r="L6" s="41"/>
    </row>
    <row r="7" spans="1:12" s="42" customFormat="1" ht="52.5" customHeight="1" x14ac:dyDescent="0.25">
      <c r="A7" s="71"/>
      <c r="B7" s="98" t="s">
        <v>79</v>
      </c>
      <c r="C7" s="98"/>
      <c r="D7" s="98"/>
      <c r="E7" s="98"/>
      <c r="F7" s="98"/>
      <c r="G7" s="98"/>
      <c r="H7" s="98"/>
      <c r="I7" s="98"/>
      <c r="K7" s="80" t="s">
        <v>83</v>
      </c>
      <c r="L7" s="81"/>
    </row>
    <row r="8" spans="1:12" s="42" customFormat="1" ht="6" customHeight="1" thickBot="1" x14ac:dyDescent="0.3">
      <c r="A8" s="71"/>
      <c r="B8" s="44"/>
      <c r="C8" s="44"/>
      <c r="D8" s="46"/>
      <c r="E8" s="46"/>
      <c r="F8" s="44"/>
      <c r="G8" s="46"/>
      <c r="H8" s="46"/>
      <c r="I8" s="46"/>
      <c r="L8" s="41"/>
    </row>
    <row r="9" spans="1:12" ht="15" customHeight="1" x14ac:dyDescent="0.25">
      <c r="B9" s="82" t="s">
        <v>25</v>
      </c>
      <c r="C9" s="92" t="s">
        <v>26</v>
      </c>
      <c r="D9" s="92" t="s">
        <v>27</v>
      </c>
      <c r="E9" s="94" t="s">
        <v>24</v>
      </c>
      <c r="F9" s="114" t="s">
        <v>74</v>
      </c>
      <c r="G9" s="115"/>
      <c r="H9" s="115"/>
      <c r="I9" s="116"/>
      <c r="K9" s="110" t="s">
        <v>81</v>
      </c>
      <c r="L9" s="111"/>
    </row>
    <row r="10" spans="1:12" ht="26.25" customHeight="1" x14ac:dyDescent="0.25">
      <c r="B10" s="83"/>
      <c r="C10" s="93"/>
      <c r="D10" s="93"/>
      <c r="E10" s="95"/>
      <c r="F10" s="78" t="s">
        <v>4</v>
      </c>
      <c r="G10" s="79" t="s">
        <v>5</v>
      </c>
      <c r="H10" s="62" t="s">
        <v>68</v>
      </c>
      <c r="I10" s="63" t="s">
        <v>75</v>
      </c>
      <c r="K10" s="66" t="s">
        <v>85</v>
      </c>
      <c r="L10" s="73" t="s">
        <v>84</v>
      </c>
    </row>
    <row r="11" spans="1:12" x14ac:dyDescent="0.25">
      <c r="B11" s="90">
        <v>1</v>
      </c>
      <c r="C11" s="91" t="s">
        <v>28</v>
      </c>
      <c r="D11" s="52" t="s">
        <v>7</v>
      </c>
      <c r="E11" s="53">
        <v>100000</v>
      </c>
      <c r="F11" s="48"/>
      <c r="G11" s="49"/>
      <c r="H11" s="64">
        <f>(F11*E11)+G11</f>
        <v>0</v>
      </c>
      <c r="I11" s="65">
        <f>H11/E11</f>
        <v>0</v>
      </c>
      <c r="J11" s="50"/>
      <c r="K11" s="67">
        <v>100000</v>
      </c>
      <c r="L11" s="47"/>
    </row>
    <row r="12" spans="1:12" x14ac:dyDescent="0.25">
      <c r="B12" s="90"/>
      <c r="C12" s="91"/>
      <c r="D12" s="52" t="s">
        <v>8</v>
      </c>
      <c r="E12" s="53">
        <v>500000</v>
      </c>
      <c r="F12" s="48"/>
      <c r="G12" s="49"/>
      <c r="H12" s="64">
        <f t="shared" ref="H12:H17" si="0">(F12*E12) +G12</f>
        <v>0</v>
      </c>
      <c r="I12" s="65">
        <f t="shared" ref="I12:I17" si="1">H12/E12</f>
        <v>0</v>
      </c>
      <c r="J12" s="50"/>
      <c r="K12" s="67">
        <v>500000</v>
      </c>
      <c r="L12" s="47"/>
    </row>
    <row r="13" spans="1:12" x14ac:dyDescent="0.25">
      <c r="B13" s="90"/>
      <c r="C13" s="91"/>
      <c r="D13" s="52" t="s">
        <v>9</v>
      </c>
      <c r="E13" s="53">
        <v>1000000</v>
      </c>
      <c r="F13" s="48"/>
      <c r="G13" s="49"/>
      <c r="H13" s="64">
        <f t="shared" si="0"/>
        <v>0</v>
      </c>
      <c r="I13" s="65">
        <f t="shared" si="1"/>
        <v>0</v>
      </c>
      <c r="J13" s="50"/>
      <c r="K13" s="67">
        <v>1000000</v>
      </c>
      <c r="L13" s="47"/>
    </row>
    <row r="14" spans="1:12" x14ac:dyDescent="0.25">
      <c r="B14" s="90"/>
      <c r="C14" s="91"/>
      <c r="D14" s="52" t="s">
        <v>10</v>
      </c>
      <c r="E14" s="53">
        <v>2500000</v>
      </c>
      <c r="F14" s="48"/>
      <c r="G14" s="49"/>
      <c r="H14" s="64">
        <f t="shared" si="0"/>
        <v>0</v>
      </c>
      <c r="I14" s="65">
        <f t="shared" si="1"/>
        <v>0</v>
      </c>
      <c r="J14" s="50"/>
      <c r="K14" s="67">
        <v>1500000</v>
      </c>
      <c r="L14" s="47"/>
    </row>
    <row r="15" spans="1:12" x14ac:dyDescent="0.25">
      <c r="B15" s="90"/>
      <c r="C15" s="91"/>
      <c r="D15" s="52" t="s">
        <v>11</v>
      </c>
      <c r="E15" s="53">
        <v>5000000</v>
      </c>
      <c r="F15" s="48"/>
      <c r="G15" s="49"/>
      <c r="H15" s="64">
        <f>(F15*E15) +G15</f>
        <v>0</v>
      </c>
      <c r="I15" s="65">
        <f t="shared" si="1"/>
        <v>0</v>
      </c>
      <c r="J15" s="50"/>
      <c r="K15" s="67">
        <v>2000000</v>
      </c>
      <c r="L15" s="47"/>
    </row>
    <row r="16" spans="1:12" ht="12.75" customHeight="1" x14ac:dyDescent="0.25">
      <c r="B16" s="90"/>
      <c r="C16" s="91"/>
      <c r="D16" s="52" t="s">
        <v>12</v>
      </c>
      <c r="E16" s="53">
        <v>10000000</v>
      </c>
      <c r="F16" s="48"/>
      <c r="G16" s="49"/>
      <c r="H16" s="64">
        <f t="shared" si="0"/>
        <v>0</v>
      </c>
      <c r="I16" s="65">
        <f t="shared" si="1"/>
        <v>0</v>
      </c>
      <c r="J16" s="50"/>
      <c r="K16" s="67">
        <v>2500000</v>
      </c>
      <c r="L16" s="47"/>
    </row>
    <row r="17" spans="2:13" x14ac:dyDescent="0.25">
      <c r="B17" s="90"/>
      <c r="C17" s="91"/>
      <c r="D17" s="52" t="s">
        <v>13</v>
      </c>
      <c r="E17" s="53">
        <v>15000000</v>
      </c>
      <c r="F17" s="48"/>
      <c r="G17" s="49"/>
      <c r="H17" s="64">
        <f t="shared" si="0"/>
        <v>0</v>
      </c>
      <c r="I17" s="65">
        <f t="shared" si="1"/>
        <v>0</v>
      </c>
      <c r="J17" s="50"/>
      <c r="K17" s="67">
        <v>3000000</v>
      </c>
      <c r="L17" s="47"/>
    </row>
    <row r="18" spans="2:13" ht="12.75" customHeight="1" x14ac:dyDescent="0.25">
      <c r="B18" s="104" t="s">
        <v>29</v>
      </c>
      <c r="C18" s="106" t="s">
        <v>26</v>
      </c>
      <c r="D18" s="106" t="s">
        <v>15</v>
      </c>
      <c r="E18" s="108" t="s">
        <v>3</v>
      </c>
      <c r="F18" s="123" t="s">
        <v>30</v>
      </c>
      <c r="G18" s="124"/>
      <c r="H18" s="117" t="s">
        <v>69</v>
      </c>
      <c r="I18" s="118"/>
      <c r="K18" s="67">
        <v>3500000</v>
      </c>
      <c r="L18" s="47"/>
      <c r="M18" s="40"/>
    </row>
    <row r="19" spans="2:13" x14ac:dyDescent="0.25">
      <c r="B19" s="105"/>
      <c r="C19" s="107"/>
      <c r="D19" s="107"/>
      <c r="E19" s="109"/>
      <c r="F19" s="125"/>
      <c r="G19" s="126"/>
      <c r="H19" s="119"/>
      <c r="I19" s="120"/>
      <c r="K19" s="67">
        <v>4000000</v>
      </c>
      <c r="L19" s="47"/>
    </row>
    <row r="20" spans="2:13" ht="42" customHeight="1" x14ac:dyDescent="0.25">
      <c r="B20" s="54" t="s">
        <v>31</v>
      </c>
      <c r="C20" s="55" t="s">
        <v>16</v>
      </c>
      <c r="D20" s="56" t="s">
        <v>17</v>
      </c>
      <c r="E20" s="57">
        <v>1</v>
      </c>
      <c r="F20" s="112"/>
      <c r="G20" s="113"/>
      <c r="H20" s="121">
        <f t="shared" ref="H20:H25" si="2">F20*E20</f>
        <v>0</v>
      </c>
      <c r="I20" s="122"/>
      <c r="K20" s="67">
        <v>4500000</v>
      </c>
      <c r="L20" s="47"/>
    </row>
    <row r="21" spans="2:13" ht="42" customHeight="1" x14ac:dyDescent="0.25">
      <c r="B21" s="54" t="s">
        <v>32</v>
      </c>
      <c r="C21" s="55" t="s">
        <v>18</v>
      </c>
      <c r="D21" s="56" t="s">
        <v>17</v>
      </c>
      <c r="E21" s="57">
        <v>1</v>
      </c>
      <c r="F21" s="112"/>
      <c r="G21" s="113"/>
      <c r="H21" s="121">
        <f t="shared" si="2"/>
        <v>0</v>
      </c>
      <c r="I21" s="122"/>
      <c r="K21" s="67">
        <v>10000000</v>
      </c>
      <c r="L21" s="47"/>
    </row>
    <row r="22" spans="2:13" ht="42" customHeight="1" thickBot="1" x14ac:dyDescent="0.3">
      <c r="B22" s="54" t="s">
        <v>33</v>
      </c>
      <c r="C22" s="55" t="s">
        <v>55</v>
      </c>
      <c r="D22" s="56" t="s">
        <v>17</v>
      </c>
      <c r="E22" s="57">
        <v>1</v>
      </c>
      <c r="F22" s="112"/>
      <c r="G22" s="113"/>
      <c r="H22" s="121">
        <f t="shared" si="2"/>
        <v>0</v>
      </c>
      <c r="I22" s="122"/>
      <c r="K22" s="68">
        <v>15000000</v>
      </c>
      <c r="L22" s="51"/>
    </row>
    <row r="23" spans="2:13" ht="42" customHeight="1" x14ac:dyDescent="0.25">
      <c r="B23" s="54" t="s">
        <v>34</v>
      </c>
      <c r="C23" s="55" t="s">
        <v>56</v>
      </c>
      <c r="D23" s="56" t="s">
        <v>17</v>
      </c>
      <c r="E23" s="57">
        <v>1</v>
      </c>
      <c r="F23" s="112"/>
      <c r="G23" s="113"/>
      <c r="H23" s="121">
        <f t="shared" si="2"/>
        <v>0</v>
      </c>
      <c r="I23" s="122"/>
    </row>
    <row r="24" spans="2:13" ht="42" customHeight="1" x14ac:dyDescent="0.25">
      <c r="B24" s="54" t="s">
        <v>35</v>
      </c>
      <c r="C24" s="55" t="s">
        <v>19</v>
      </c>
      <c r="D24" s="56" t="s">
        <v>17</v>
      </c>
      <c r="E24" s="57">
        <v>1</v>
      </c>
      <c r="F24" s="112"/>
      <c r="G24" s="113"/>
      <c r="H24" s="121">
        <f t="shared" si="2"/>
        <v>0</v>
      </c>
      <c r="I24" s="122"/>
    </row>
    <row r="25" spans="2:13" ht="42" customHeight="1" thickBot="1" x14ac:dyDescent="0.3">
      <c r="B25" s="58" t="s">
        <v>73</v>
      </c>
      <c r="C25" s="59" t="s">
        <v>20</v>
      </c>
      <c r="D25" s="60" t="s">
        <v>21</v>
      </c>
      <c r="E25" s="61">
        <v>2700</v>
      </c>
      <c r="F25" s="133"/>
      <c r="G25" s="134"/>
      <c r="H25" s="127">
        <f t="shared" si="2"/>
        <v>0</v>
      </c>
      <c r="I25" s="128"/>
    </row>
    <row r="26" spans="2:13" s="69" customFormat="1" ht="3.75" customHeight="1" x14ac:dyDescent="0.25">
      <c r="B26" s="72"/>
      <c r="D26" s="72"/>
      <c r="E26" s="72"/>
      <c r="H26" s="72"/>
      <c r="I26" s="72"/>
      <c r="L26" s="72"/>
    </row>
    <row r="27" spans="2:13" s="69" customFormat="1" ht="12" customHeight="1" x14ac:dyDescent="0.25">
      <c r="B27" s="74" t="s">
        <v>72</v>
      </c>
      <c r="D27" s="72"/>
      <c r="E27" s="72"/>
      <c r="H27" s="72"/>
      <c r="I27" s="72"/>
      <c r="L27" s="72"/>
    </row>
    <row r="28" spans="2:13" s="69" customFormat="1" x14ac:dyDescent="0.25">
      <c r="B28" s="72"/>
      <c r="D28" s="72"/>
      <c r="E28" s="72"/>
      <c r="H28" s="72"/>
      <c r="I28" s="72"/>
      <c r="L28" s="72"/>
    </row>
    <row r="29" spans="2:13" s="69" customFormat="1" ht="13.5" thickBot="1" x14ac:dyDescent="0.3">
      <c r="B29" s="74" t="s">
        <v>76</v>
      </c>
      <c r="D29" s="72"/>
      <c r="E29" s="72"/>
      <c r="H29" s="72"/>
      <c r="I29" s="72"/>
      <c r="L29" s="72"/>
    </row>
    <row r="30" spans="2:13" x14ac:dyDescent="0.25">
      <c r="B30" s="129" t="s">
        <v>77</v>
      </c>
      <c r="C30" s="130"/>
      <c r="D30" s="75" t="s">
        <v>78</v>
      </c>
    </row>
    <row r="31" spans="2:13" x14ac:dyDescent="0.2">
      <c r="B31" s="131" t="s">
        <v>7</v>
      </c>
      <c r="C31" s="132"/>
      <c r="D31" s="76">
        <v>0.44503115000000004</v>
      </c>
    </row>
    <row r="32" spans="2:13" x14ac:dyDescent="0.2">
      <c r="B32" s="131" t="s">
        <v>8</v>
      </c>
      <c r="C32" s="132"/>
      <c r="D32" s="76">
        <v>0.10848449385708075</v>
      </c>
    </row>
    <row r="33" spans="2:4" x14ac:dyDescent="0.2">
      <c r="B33" s="131" t="s">
        <v>9</v>
      </c>
      <c r="C33" s="132"/>
      <c r="D33" s="76">
        <v>6.0993225355565853E-2</v>
      </c>
    </row>
    <row r="34" spans="2:4" x14ac:dyDescent="0.2">
      <c r="B34" s="131" t="s">
        <v>10</v>
      </c>
      <c r="C34" s="132"/>
      <c r="D34" s="76">
        <v>3.2996715045936917E-2</v>
      </c>
    </row>
    <row r="35" spans="2:4" x14ac:dyDescent="0.2">
      <c r="B35" s="131" t="s">
        <v>11</v>
      </c>
      <c r="C35" s="132"/>
      <c r="D35" s="76">
        <v>2.2226944609393881E-2</v>
      </c>
    </row>
    <row r="36" spans="2:4" x14ac:dyDescent="0.2">
      <c r="B36" s="131" t="s">
        <v>12</v>
      </c>
      <c r="C36" s="132"/>
      <c r="D36" s="76">
        <v>1.6117035641122442E-2</v>
      </c>
    </row>
    <row r="37" spans="2:4" ht="13.5" thickBot="1" x14ac:dyDescent="0.25">
      <c r="B37" s="135" t="s">
        <v>13</v>
      </c>
      <c r="C37" s="136"/>
      <c r="D37" s="77">
        <v>1.3947190485031943E-2</v>
      </c>
    </row>
  </sheetData>
  <sheetProtection algorithmName="SHA-512" hashValue="L7QoML7L1WHfJGhpHhgawqmtTmCuLW+Vu3Wvl4AvCxP8ch3NWHtPNdfJw0ej6ZE5XV6QAmuth6fuLd9/75yb/Q==" saltValue="VjpcvXVAXJFrUcte/XTelg==" spinCount="100000" sheet="1" objects="1" scenarios="1"/>
  <mergeCells count="43">
    <mergeCell ref="B33:C33"/>
    <mergeCell ref="B34:C34"/>
    <mergeCell ref="B35:C35"/>
    <mergeCell ref="B36:C36"/>
    <mergeCell ref="B37:C37"/>
    <mergeCell ref="H24:I24"/>
    <mergeCell ref="H25:I25"/>
    <mergeCell ref="B30:C30"/>
    <mergeCell ref="B31:C31"/>
    <mergeCell ref="B32:C32"/>
    <mergeCell ref="F25:G25"/>
    <mergeCell ref="F24:G24"/>
    <mergeCell ref="F20:G20"/>
    <mergeCell ref="F21:G21"/>
    <mergeCell ref="F22:G22"/>
    <mergeCell ref="F23:G23"/>
    <mergeCell ref="F9:I9"/>
    <mergeCell ref="H18:I19"/>
    <mergeCell ref="H20:I20"/>
    <mergeCell ref="H21:I21"/>
    <mergeCell ref="H22:I22"/>
    <mergeCell ref="H23:I23"/>
    <mergeCell ref="F18:G19"/>
    <mergeCell ref="B18:B19"/>
    <mergeCell ref="C18:C19"/>
    <mergeCell ref="D18:D19"/>
    <mergeCell ref="E18:E19"/>
    <mergeCell ref="K9:L9"/>
    <mergeCell ref="K7:L7"/>
    <mergeCell ref="B9:B10"/>
    <mergeCell ref="B2:G3"/>
    <mergeCell ref="B11:B17"/>
    <mergeCell ref="C11:C17"/>
    <mergeCell ref="C9:C10"/>
    <mergeCell ref="D9:D10"/>
    <mergeCell ref="E9:E10"/>
    <mergeCell ref="B4:C4"/>
    <mergeCell ref="B5:C5"/>
    <mergeCell ref="B7:I7"/>
    <mergeCell ref="H2:I3"/>
    <mergeCell ref="H4:I5"/>
    <mergeCell ref="D4:G4"/>
    <mergeCell ref="D5:G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5"/>
  <sheetViews>
    <sheetView showGridLines="0" zoomScale="90" zoomScaleNormal="90" workbookViewId="0">
      <selection activeCell="J13" sqref="J13"/>
    </sheetView>
  </sheetViews>
  <sheetFormatPr defaultColWidth="8.7109375" defaultRowHeight="15" x14ac:dyDescent="0.25"/>
  <cols>
    <col min="1" max="1" width="2.140625" customWidth="1"/>
    <col min="2" max="2" width="53.7109375" customWidth="1"/>
    <col min="3" max="3" width="21.5703125" customWidth="1"/>
    <col min="4" max="5" width="13.5703125" style="1" customWidth="1"/>
    <col min="6" max="6" width="12.85546875" customWidth="1"/>
    <col min="7" max="7" width="13.7109375" customWidth="1"/>
    <col min="8" max="8" width="15.42578125" style="1" customWidth="1"/>
    <col min="9" max="9" width="7.85546875" style="1" customWidth="1"/>
    <col min="10" max="10" width="10.28515625" style="1" customWidth="1"/>
    <col min="11" max="11" width="7.5703125" style="1" customWidth="1"/>
    <col min="12" max="12" width="15" customWidth="1"/>
  </cols>
  <sheetData>
    <row r="1" spans="2:12" ht="5.25" customHeight="1" x14ac:dyDescent="0.25"/>
    <row r="2" spans="2:12" s="2" customFormat="1" ht="17.25" customHeight="1" x14ac:dyDescent="0.25">
      <c r="B2" s="146" t="s">
        <v>67</v>
      </c>
      <c r="C2" s="147"/>
      <c r="D2" s="147"/>
      <c r="E2" s="147"/>
      <c r="F2" s="147"/>
      <c r="G2" s="147"/>
      <c r="H2" s="147"/>
      <c r="I2" s="148"/>
      <c r="J2" s="146" t="s">
        <v>70</v>
      </c>
      <c r="K2" s="147"/>
      <c r="L2" s="148"/>
    </row>
    <row r="3" spans="2:12" s="2" customFormat="1" ht="30.75" customHeight="1" x14ac:dyDescent="0.25">
      <c r="B3" s="149"/>
      <c r="C3" s="150"/>
      <c r="D3" s="150"/>
      <c r="E3" s="150"/>
      <c r="F3" s="150"/>
      <c r="G3" s="150"/>
      <c r="H3" s="150"/>
      <c r="I3" s="151"/>
      <c r="J3" s="149"/>
      <c r="K3" s="150"/>
      <c r="L3" s="151"/>
    </row>
    <row r="4" spans="2:12" s="3" customFormat="1" ht="15.75" customHeight="1" x14ac:dyDescent="0.2">
      <c r="B4" s="32" t="str">
        <f>'Proposta Comercial'!B4:D4</f>
        <v>Programa: Open Banking</v>
      </c>
      <c r="C4" s="152" t="str">
        <f>'Proposta Comercial'!D4</f>
        <v>Empresa: &lt;Nome da Empresa&gt;</v>
      </c>
      <c r="D4" s="152"/>
      <c r="E4" s="152"/>
      <c r="F4" s="152"/>
      <c r="G4" s="152"/>
      <c r="H4" s="152"/>
      <c r="I4" s="152"/>
      <c r="J4" s="153">
        <f>L32</f>
        <v>0</v>
      </c>
      <c r="K4" s="153"/>
      <c r="L4" s="154"/>
    </row>
    <row r="5" spans="2:12" s="3" customFormat="1" ht="15.75" customHeight="1" x14ac:dyDescent="0.2">
      <c r="B5" s="33" t="str">
        <f>'Proposta Comercial'!B5:D5</f>
        <v>Projeto: Open Banking</v>
      </c>
      <c r="C5" s="152" t="str">
        <f>'Proposta Comercial'!D5</f>
        <v>Data: &lt;Data do Preeenchimento das Informações&gt;</v>
      </c>
      <c r="D5" s="152"/>
      <c r="E5" s="152"/>
      <c r="F5" s="152"/>
      <c r="G5" s="152"/>
      <c r="H5" s="152"/>
      <c r="I5" s="152"/>
      <c r="J5" s="155"/>
      <c r="K5" s="155"/>
      <c r="L5" s="156"/>
    </row>
    <row r="6" spans="2:12" s="3" customFormat="1" ht="16.5" thickBot="1" x14ac:dyDescent="0.25">
      <c r="B6" s="4"/>
      <c r="C6" s="4"/>
      <c r="D6" s="5"/>
      <c r="E6" s="5"/>
      <c r="F6" s="4"/>
      <c r="G6" s="4"/>
      <c r="H6" s="5"/>
      <c r="I6" s="5"/>
      <c r="J6" s="5"/>
      <c r="K6" s="5"/>
      <c r="L6" s="4"/>
    </row>
    <row r="7" spans="2:12" ht="21" x14ac:dyDescent="0.35">
      <c r="B7" s="137" t="s">
        <v>0</v>
      </c>
      <c r="C7" s="138"/>
      <c r="D7" s="139" t="s">
        <v>1</v>
      </c>
      <c r="E7" s="140"/>
      <c r="F7" s="141"/>
      <c r="G7" s="141"/>
      <c r="H7" s="142"/>
      <c r="I7" s="143" t="s">
        <v>57</v>
      </c>
      <c r="J7" s="144"/>
      <c r="K7" s="144"/>
      <c r="L7" s="145"/>
    </row>
    <row r="8" spans="2:12" ht="17.25" customHeight="1" thickBot="1" x14ac:dyDescent="0.3">
      <c r="B8" s="162" t="s">
        <v>2</v>
      </c>
      <c r="C8" s="164" t="s">
        <v>61</v>
      </c>
      <c r="D8" s="166" t="s">
        <v>80</v>
      </c>
      <c r="E8" s="169" t="s">
        <v>82</v>
      </c>
      <c r="F8" s="167" t="s">
        <v>4</v>
      </c>
      <c r="G8" s="167" t="s">
        <v>5</v>
      </c>
      <c r="H8" s="168" t="s">
        <v>36</v>
      </c>
      <c r="I8" s="173" t="s">
        <v>54</v>
      </c>
      <c r="J8" s="174" t="s">
        <v>52</v>
      </c>
      <c r="K8" s="174" t="s">
        <v>53</v>
      </c>
      <c r="L8" s="175" t="s">
        <v>59</v>
      </c>
    </row>
    <row r="9" spans="2:12" ht="23.25" customHeight="1" x14ac:dyDescent="0.25">
      <c r="B9" s="163"/>
      <c r="C9" s="165"/>
      <c r="D9" s="166"/>
      <c r="E9" s="170"/>
      <c r="F9" s="167"/>
      <c r="G9" s="167"/>
      <c r="H9" s="168"/>
      <c r="I9" s="173"/>
      <c r="J9" s="174"/>
      <c r="K9" s="174"/>
      <c r="L9" s="175"/>
    </row>
    <row r="10" spans="2:12" s="6" customFormat="1" x14ac:dyDescent="0.25">
      <c r="B10" s="157" t="s">
        <v>6</v>
      </c>
      <c r="C10" s="7" t="s">
        <v>7</v>
      </c>
      <c r="D10" s="8">
        <f>'Proposta Comercial'!K11</f>
        <v>100000</v>
      </c>
      <c r="E10" s="34">
        <f>'Proposta Comercial'!L11</f>
        <v>0</v>
      </c>
      <c r="F10" s="10">
        <f>'Proposta Comercial'!F11</f>
        <v>0</v>
      </c>
      <c r="G10" s="9">
        <f>'Proposta Comercial'!G11</f>
        <v>0</v>
      </c>
      <c r="H10" s="11">
        <f>(F10*E10)+G10</f>
        <v>0</v>
      </c>
      <c r="I10" s="19" t="s">
        <v>47</v>
      </c>
      <c r="J10" s="20" t="s">
        <v>37</v>
      </c>
      <c r="K10" s="20">
        <v>6</v>
      </c>
      <c r="L10" s="21">
        <f>H10*K10</f>
        <v>0</v>
      </c>
    </row>
    <row r="11" spans="2:12" s="6" customFormat="1" x14ac:dyDescent="0.25">
      <c r="B11" s="157"/>
      <c r="C11" s="7" t="s">
        <v>8</v>
      </c>
      <c r="D11" s="8">
        <f>'Proposta Comercial'!K12</f>
        <v>500000</v>
      </c>
      <c r="E11" s="34">
        <f>'Proposta Comercial'!L12</f>
        <v>0</v>
      </c>
      <c r="F11" s="10">
        <f>'Proposta Comercial'!F12</f>
        <v>0</v>
      </c>
      <c r="G11" s="9">
        <f>'Proposta Comercial'!G12</f>
        <v>0</v>
      </c>
      <c r="H11" s="11">
        <f t="shared" ref="H11:H21" si="0">(F11*E11)+G11</f>
        <v>0</v>
      </c>
      <c r="I11" s="19" t="s">
        <v>47</v>
      </c>
      <c r="J11" s="20" t="s">
        <v>38</v>
      </c>
      <c r="K11" s="20">
        <v>6</v>
      </c>
      <c r="L11" s="21">
        <f>H11*K11</f>
        <v>0</v>
      </c>
    </row>
    <row r="12" spans="2:12" s="6" customFormat="1" x14ac:dyDescent="0.25">
      <c r="B12" s="157"/>
      <c r="C12" s="7" t="s">
        <v>9</v>
      </c>
      <c r="D12" s="8">
        <f>'Proposta Comercial'!K13</f>
        <v>1000000</v>
      </c>
      <c r="E12" s="34">
        <f>'Proposta Comercial'!L13</f>
        <v>0</v>
      </c>
      <c r="F12" s="10">
        <f>'Proposta Comercial'!F13</f>
        <v>0</v>
      </c>
      <c r="G12" s="9">
        <f>'Proposta Comercial'!G13</f>
        <v>0</v>
      </c>
      <c r="H12" s="11">
        <f t="shared" si="0"/>
        <v>0</v>
      </c>
      <c r="I12" s="19" t="s">
        <v>48</v>
      </c>
      <c r="J12" s="20" t="s">
        <v>39</v>
      </c>
      <c r="K12" s="20">
        <v>6</v>
      </c>
      <c r="L12" s="21">
        <f t="shared" ref="L12:L20" si="1">H12*K12</f>
        <v>0</v>
      </c>
    </row>
    <row r="13" spans="2:12" s="6" customFormat="1" x14ac:dyDescent="0.25">
      <c r="B13" s="157"/>
      <c r="C13" s="7" t="s">
        <v>10</v>
      </c>
      <c r="D13" s="8">
        <f>'Proposta Comercial'!K14</f>
        <v>1500000</v>
      </c>
      <c r="E13" s="34">
        <f>'Proposta Comercial'!L14</f>
        <v>0</v>
      </c>
      <c r="F13" s="10">
        <f>'Proposta Comercial'!F14</f>
        <v>0</v>
      </c>
      <c r="G13" s="9">
        <f>'Proposta Comercial'!G14</f>
        <v>0</v>
      </c>
      <c r="H13" s="11">
        <f t="shared" si="0"/>
        <v>0</v>
      </c>
      <c r="I13" s="19" t="s">
        <v>48</v>
      </c>
      <c r="J13" s="20" t="s">
        <v>40</v>
      </c>
      <c r="K13" s="20">
        <v>6</v>
      </c>
      <c r="L13" s="21">
        <f t="shared" si="1"/>
        <v>0</v>
      </c>
    </row>
    <row r="14" spans="2:12" s="6" customFormat="1" x14ac:dyDescent="0.25">
      <c r="B14" s="157"/>
      <c r="C14" s="7" t="s">
        <v>10</v>
      </c>
      <c r="D14" s="8">
        <f>'Proposta Comercial'!K15</f>
        <v>2000000</v>
      </c>
      <c r="E14" s="34">
        <f>'Proposta Comercial'!L15</f>
        <v>0</v>
      </c>
      <c r="F14" s="10">
        <f>'Proposta Comercial'!F14</f>
        <v>0</v>
      </c>
      <c r="G14" s="9">
        <f>'Proposta Comercial'!G14</f>
        <v>0</v>
      </c>
      <c r="H14" s="11">
        <f t="shared" si="0"/>
        <v>0</v>
      </c>
      <c r="I14" s="19" t="s">
        <v>49</v>
      </c>
      <c r="J14" s="20" t="s">
        <v>41</v>
      </c>
      <c r="K14" s="20">
        <v>6</v>
      </c>
      <c r="L14" s="21">
        <f t="shared" si="1"/>
        <v>0</v>
      </c>
    </row>
    <row r="15" spans="2:12" s="6" customFormat="1" x14ac:dyDescent="0.25">
      <c r="B15" s="157"/>
      <c r="C15" s="7" t="s">
        <v>10</v>
      </c>
      <c r="D15" s="8">
        <f>'Proposta Comercial'!K16</f>
        <v>2500000</v>
      </c>
      <c r="E15" s="34">
        <f>'Proposta Comercial'!L16</f>
        <v>0</v>
      </c>
      <c r="F15" s="10">
        <f>'Proposta Comercial'!F14</f>
        <v>0</v>
      </c>
      <c r="G15" s="9">
        <f>'Proposta Comercial'!G14</f>
        <v>0</v>
      </c>
      <c r="H15" s="11">
        <f t="shared" si="0"/>
        <v>0</v>
      </c>
      <c r="I15" s="19" t="s">
        <v>49</v>
      </c>
      <c r="J15" s="20" t="s">
        <v>42</v>
      </c>
      <c r="K15" s="20">
        <v>6</v>
      </c>
      <c r="L15" s="21">
        <f t="shared" si="1"/>
        <v>0</v>
      </c>
    </row>
    <row r="16" spans="2:12" s="6" customFormat="1" x14ac:dyDescent="0.25">
      <c r="B16" s="157"/>
      <c r="C16" s="7" t="s">
        <v>11</v>
      </c>
      <c r="D16" s="8">
        <f>'Proposta Comercial'!K17</f>
        <v>3000000</v>
      </c>
      <c r="E16" s="34">
        <f>'Proposta Comercial'!L17</f>
        <v>0</v>
      </c>
      <c r="F16" s="10">
        <f>'Proposta Comercial'!F15</f>
        <v>0</v>
      </c>
      <c r="G16" s="9">
        <f>'Proposta Comercial'!G15</f>
        <v>0</v>
      </c>
      <c r="H16" s="11">
        <f t="shared" si="0"/>
        <v>0</v>
      </c>
      <c r="I16" s="19" t="s">
        <v>50</v>
      </c>
      <c r="J16" s="20" t="s">
        <v>43</v>
      </c>
      <c r="K16" s="20">
        <v>6</v>
      </c>
      <c r="L16" s="21">
        <f t="shared" si="1"/>
        <v>0</v>
      </c>
    </row>
    <row r="17" spans="2:12" s="6" customFormat="1" x14ac:dyDescent="0.25">
      <c r="B17" s="157"/>
      <c r="C17" s="7" t="s">
        <v>11</v>
      </c>
      <c r="D17" s="8">
        <f>'Proposta Comercial'!K18</f>
        <v>3500000</v>
      </c>
      <c r="E17" s="34">
        <f>'Proposta Comercial'!L18</f>
        <v>0</v>
      </c>
      <c r="F17" s="10">
        <f>'Proposta Comercial'!F15</f>
        <v>0</v>
      </c>
      <c r="G17" s="9">
        <f>'Proposta Comercial'!G15</f>
        <v>0</v>
      </c>
      <c r="H17" s="11">
        <f t="shared" si="0"/>
        <v>0</v>
      </c>
      <c r="I17" s="19" t="s">
        <v>50</v>
      </c>
      <c r="J17" s="20" t="s">
        <v>44</v>
      </c>
      <c r="K17" s="20">
        <v>6</v>
      </c>
      <c r="L17" s="21">
        <f t="shared" si="1"/>
        <v>0</v>
      </c>
    </row>
    <row r="18" spans="2:12" s="6" customFormat="1" x14ac:dyDescent="0.25">
      <c r="B18" s="157"/>
      <c r="C18" s="7" t="s">
        <v>11</v>
      </c>
      <c r="D18" s="8">
        <f>'Proposta Comercial'!K19</f>
        <v>4000000</v>
      </c>
      <c r="E18" s="34">
        <f>'Proposta Comercial'!L19</f>
        <v>0</v>
      </c>
      <c r="F18" s="10">
        <f>'Proposta Comercial'!F15</f>
        <v>0</v>
      </c>
      <c r="G18" s="9">
        <f>'Proposta Comercial'!G15</f>
        <v>0</v>
      </c>
      <c r="H18" s="11">
        <f t="shared" si="0"/>
        <v>0</v>
      </c>
      <c r="I18" s="19" t="s">
        <v>51</v>
      </c>
      <c r="J18" s="20" t="s">
        <v>45</v>
      </c>
      <c r="K18" s="20">
        <v>6</v>
      </c>
      <c r="L18" s="21">
        <f t="shared" si="1"/>
        <v>0</v>
      </c>
    </row>
    <row r="19" spans="2:12" s="6" customFormat="1" x14ac:dyDescent="0.25">
      <c r="B19" s="157"/>
      <c r="C19" s="7" t="s">
        <v>11</v>
      </c>
      <c r="D19" s="8">
        <f>'Proposta Comercial'!K20</f>
        <v>4500000</v>
      </c>
      <c r="E19" s="34">
        <f>'Proposta Comercial'!L20</f>
        <v>0</v>
      </c>
      <c r="F19" s="10">
        <f>'Proposta Comercial'!F15</f>
        <v>0</v>
      </c>
      <c r="G19" s="9">
        <f>'Proposta Comercial'!G15</f>
        <v>0</v>
      </c>
      <c r="H19" s="11">
        <f t="shared" si="0"/>
        <v>0</v>
      </c>
      <c r="I19" s="19" t="s">
        <v>51</v>
      </c>
      <c r="J19" s="20" t="s">
        <v>46</v>
      </c>
      <c r="K19" s="20">
        <v>6</v>
      </c>
      <c r="L19" s="21">
        <f t="shared" si="1"/>
        <v>0</v>
      </c>
    </row>
    <row r="20" spans="2:12" s="6" customFormat="1" x14ac:dyDescent="0.25">
      <c r="B20" s="157"/>
      <c r="C20" s="7" t="s">
        <v>12</v>
      </c>
      <c r="D20" s="8">
        <f>'Proposta Comercial'!K21</f>
        <v>10000000</v>
      </c>
      <c r="E20" s="34">
        <f>'Proposta Comercial'!L21</f>
        <v>0</v>
      </c>
      <c r="F20" s="10">
        <f>'Proposta Comercial'!F16</f>
        <v>0</v>
      </c>
      <c r="G20" s="9">
        <f>'Proposta Comercial'!G16</f>
        <v>0</v>
      </c>
      <c r="H20" s="11">
        <f t="shared" si="0"/>
        <v>0</v>
      </c>
      <c r="I20" s="16"/>
      <c r="J20" s="17"/>
      <c r="K20" s="17"/>
      <c r="L20" s="21">
        <f t="shared" si="1"/>
        <v>0</v>
      </c>
    </row>
    <row r="21" spans="2:12" s="6" customFormat="1" x14ac:dyDescent="0.25">
      <c r="B21" s="157"/>
      <c r="C21" s="7" t="s">
        <v>13</v>
      </c>
      <c r="D21" s="8">
        <f>'Proposta Comercial'!K22</f>
        <v>15000000</v>
      </c>
      <c r="E21" s="34">
        <f>'Proposta Comercial'!L22</f>
        <v>0</v>
      </c>
      <c r="F21" s="10">
        <f>'Proposta Comercial'!F17</f>
        <v>0</v>
      </c>
      <c r="G21" s="9">
        <f>'Proposta Comercial'!G17</f>
        <v>0</v>
      </c>
      <c r="H21" s="11">
        <f t="shared" si="0"/>
        <v>0</v>
      </c>
      <c r="I21" s="16"/>
      <c r="J21" s="17"/>
      <c r="K21" s="17"/>
      <c r="L21" s="21">
        <f>H21*K21</f>
        <v>0</v>
      </c>
    </row>
    <row r="22" spans="2:12" ht="15.75" customHeight="1" thickBot="1" x14ac:dyDescent="0.3">
      <c r="B22" s="158" t="s">
        <v>14</v>
      </c>
      <c r="C22" s="159"/>
      <c r="D22" s="160"/>
      <c r="E22" s="160"/>
      <c r="F22" s="160"/>
      <c r="G22" s="160"/>
      <c r="H22" s="160"/>
      <c r="I22" s="159"/>
      <c r="J22" s="159"/>
      <c r="K22" s="161"/>
      <c r="L22" s="18">
        <f>SUM(L10:L21)</f>
        <v>0</v>
      </c>
    </row>
    <row r="23" spans="2:12" ht="15" customHeight="1" thickBot="1" x14ac:dyDescent="0.3">
      <c r="B23" s="163" t="s">
        <v>2</v>
      </c>
      <c r="C23" s="176" t="s">
        <v>15</v>
      </c>
      <c r="D23" s="163" t="s">
        <v>3</v>
      </c>
      <c r="E23" s="35"/>
      <c r="F23" s="177" t="s">
        <v>4</v>
      </c>
      <c r="G23" s="178"/>
      <c r="H23" s="179"/>
      <c r="I23" s="182" t="s">
        <v>54</v>
      </c>
      <c r="J23" s="183"/>
      <c r="K23" s="184"/>
      <c r="L23" s="171" t="s">
        <v>59</v>
      </c>
    </row>
    <row r="24" spans="2:12" x14ac:dyDescent="0.25">
      <c r="B24" s="163"/>
      <c r="C24" s="176"/>
      <c r="D24" s="163"/>
      <c r="E24" s="36"/>
      <c r="F24" s="164"/>
      <c r="G24" s="180"/>
      <c r="H24" s="181"/>
      <c r="I24" s="185"/>
      <c r="J24" s="186"/>
      <c r="K24" s="187"/>
      <c r="L24" s="172"/>
    </row>
    <row r="25" spans="2:12" ht="27" customHeight="1" x14ac:dyDescent="0.25">
      <c r="B25" s="23" t="s">
        <v>16</v>
      </c>
      <c r="C25" s="24" t="s">
        <v>17</v>
      </c>
      <c r="D25" s="25">
        <v>1</v>
      </c>
      <c r="E25" s="37"/>
      <c r="F25" s="188">
        <f>'Proposta Comercial'!F20</f>
        <v>0</v>
      </c>
      <c r="G25" s="189"/>
      <c r="H25" s="190"/>
      <c r="I25" s="191" t="s">
        <v>48</v>
      </c>
      <c r="J25" s="192"/>
      <c r="K25" s="193"/>
      <c r="L25" s="26">
        <f>F25*D25</f>
        <v>0</v>
      </c>
    </row>
    <row r="26" spans="2:12" ht="27" customHeight="1" x14ac:dyDescent="0.25">
      <c r="B26" s="23" t="s">
        <v>18</v>
      </c>
      <c r="C26" s="24" t="s">
        <v>17</v>
      </c>
      <c r="D26" s="25">
        <v>1</v>
      </c>
      <c r="E26" s="37"/>
      <c r="F26" s="188">
        <f>'Proposta Comercial'!F21</f>
        <v>0</v>
      </c>
      <c r="G26" s="189"/>
      <c r="H26" s="190"/>
      <c r="I26" s="194" t="s">
        <v>48</v>
      </c>
      <c r="J26" s="189"/>
      <c r="K26" s="195"/>
      <c r="L26" s="26">
        <f t="shared" ref="L26:L30" si="2">F26*D26</f>
        <v>0</v>
      </c>
    </row>
    <row r="27" spans="2:12" ht="27" customHeight="1" x14ac:dyDescent="0.25">
      <c r="B27" s="23" t="s">
        <v>55</v>
      </c>
      <c r="C27" s="24" t="s">
        <v>17</v>
      </c>
      <c r="D27" s="25">
        <v>1</v>
      </c>
      <c r="E27" s="37"/>
      <c r="F27" s="188">
        <f>'Proposta Comercial'!F22</f>
        <v>0</v>
      </c>
      <c r="G27" s="189"/>
      <c r="H27" s="190"/>
      <c r="I27" s="194" t="s">
        <v>47</v>
      </c>
      <c r="J27" s="189"/>
      <c r="K27" s="195"/>
      <c r="L27" s="26">
        <f t="shared" si="2"/>
        <v>0</v>
      </c>
    </row>
    <row r="28" spans="2:12" ht="27" customHeight="1" x14ac:dyDescent="0.25">
      <c r="B28" s="23" t="s">
        <v>56</v>
      </c>
      <c r="C28" s="24" t="s">
        <v>17</v>
      </c>
      <c r="D28" s="25">
        <v>1</v>
      </c>
      <c r="E28" s="37"/>
      <c r="F28" s="188">
        <f>'Proposta Comercial'!F23</f>
        <v>0</v>
      </c>
      <c r="G28" s="189"/>
      <c r="H28" s="190"/>
      <c r="I28" s="194" t="s">
        <v>48</v>
      </c>
      <c r="J28" s="189"/>
      <c r="K28" s="195"/>
      <c r="L28" s="26">
        <f t="shared" si="2"/>
        <v>0</v>
      </c>
    </row>
    <row r="29" spans="2:12" ht="27" customHeight="1" x14ac:dyDescent="0.25">
      <c r="B29" s="23" t="s">
        <v>19</v>
      </c>
      <c r="C29" s="24" t="s">
        <v>17</v>
      </c>
      <c r="D29" s="25">
        <v>1</v>
      </c>
      <c r="E29" s="37"/>
      <c r="F29" s="188">
        <f>'Proposta Comercial'!F24</f>
        <v>0</v>
      </c>
      <c r="G29" s="189"/>
      <c r="H29" s="190"/>
      <c r="I29" s="194" t="s">
        <v>48</v>
      </c>
      <c r="J29" s="189"/>
      <c r="K29" s="195"/>
      <c r="L29" s="26">
        <f t="shared" si="2"/>
        <v>0</v>
      </c>
    </row>
    <row r="30" spans="2:12" ht="27" customHeight="1" thickBot="1" x14ac:dyDescent="0.3">
      <c r="B30" s="27" t="s">
        <v>20</v>
      </c>
      <c r="C30" s="28" t="s">
        <v>21</v>
      </c>
      <c r="D30" s="29">
        <v>2700</v>
      </c>
      <c r="E30" s="38"/>
      <c r="F30" s="204">
        <f>'Proposta Comercial'!F25</f>
        <v>0</v>
      </c>
      <c r="G30" s="205"/>
      <c r="H30" s="206"/>
      <c r="I30" s="207" t="s">
        <v>58</v>
      </c>
      <c r="J30" s="205"/>
      <c r="K30" s="208"/>
      <c r="L30" s="30">
        <f t="shared" si="2"/>
        <v>0</v>
      </c>
    </row>
    <row r="31" spans="2:12" ht="15.75" customHeight="1" thickBot="1" x14ac:dyDescent="0.3">
      <c r="B31" s="196" t="s">
        <v>22</v>
      </c>
      <c r="C31" s="197"/>
      <c r="D31" s="197"/>
      <c r="E31" s="197"/>
      <c r="F31" s="197"/>
      <c r="G31" s="197"/>
      <c r="H31" s="197"/>
      <c r="I31" s="198"/>
      <c r="J31" s="198"/>
      <c r="K31" s="199"/>
      <c r="L31" s="31">
        <f>SUM(L25:L30)</f>
        <v>0</v>
      </c>
    </row>
    <row r="32" spans="2:12" ht="15.75" customHeight="1" x14ac:dyDescent="0.25">
      <c r="B32" s="200" t="s">
        <v>60</v>
      </c>
      <c r="C32" s="201"/>
      <c r="D32" s="201"/>
      <c r="E32" s="201"/>
      <c r="F32" s="201"/>
      <c r="G32" s="201"/>
      <c r="H32" s="201"/>
      <c r="I32" s="201"/>
      <c r="J32" s="201"/>
      <c r="K32" s="202"/>
      <c r="L32" s="22">
        <f>L31+L22</f>
        <v>0</v>
      </c>
    </row>
    <row r="34" spans="2:12" x14ac:dyDescent="0.25">
      <c r="B34" s="12" t="s">
        <v>23</v>
      </c>
      <c r="C34" s="13"/>
      <c r="D34" s="14"/>
      <c r="E34" s="14"/>
      <c r="F34" s="13"/>
      <c r="G34" s="13"/>
      <c r="H34" s="14"/>
      <c r="I34" s="14"/>
      <c r="J34" s="14"/>
      <c r="K34" s="14"/>
      <c r="L34" s="15"/>
    </row>
    <row r="35" spans="2:12" ht="108" customHeight="1" x14ac:dyDescent="0.25"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</row>
  </sheetData>
  <sheetProtection algorithmName="SHA-512" hashValue="rya0yTX7LXNV1VgS/yh7NTNE+qyBcz+MmNdjDvwVtBPDxf7IM2jDO168Q2eqw1k1mSy2t6HetBPV3XpbxdUOHQ==" saltValue="vAnOCT3rqMxIkhvA6EyprQ==" spinCount="100000" sheet="1" objects="1" scenarios="1"/>
  <mergeCells count="42">
    <mergeCell ref="B31:K31"/>
    <mergeCell ref="B32:K32"/>
    <mergeCell ref="B35:L35"/>
    <mergeCell ref="F28:H28"/>
    <mergeCell ref="I28:K28"/>
    <mergeCell ref="F29:H29"/>
    <mergeCell ref="I29:K29"/>
    <mergeCell ref="F30:H30"/>
    <mergeCell ref="I30:K30"/>
    <mergeCell ref="F25:H25"/>
    <mergeCell ref="I25:K25"/>
    <mergeCell ref="F26:H26"/>
    <mergeCell ref="I26:K26"/>
    <mergeCell ref="F27:H27"/>
    <mergeCell ref="I27:K27"/>
    <mergeCell ref="B23:B24"/>
    <mergeCell ref="C23:C24"/>
    <mergeCell ref="D23:D24"/>
    <mergeCell ref="F23:H24"/>
    <mergeCell ref="I23:K24"/>
    <mergeCell ref="L23:L24"/>
    <mergeCell ref="I8:I9"/>
    <mergeCell ref="J8:J9"/>
    <mergeCell ref="K8:K9"/>
    <mergeCell ref="L8:L9"/>
    <mergeCell ref="B10:B21"/>
    <mergeCell ref="B22:K22"/>
    <mergeCell ref="B8:B9"/>
    <mergeCell ref="C8:C9"/>
    <mergeCell ref="D8:D9"/>
    <mergeCell ref="F8:F9"/>
    <mergeCell ref="G8:G9"/>
    <mergeCell ref="H8:H9"/>
    <mergeCell ref="E8:E9"/>
    <mergeCell ref="B7:C7"/>
    <mergeCell ref="D7:H7"/>
    <mergeCell ref="I7:L7"/>
    <mergeCell ref="B2:I3"/>
    <mergeCell ref="J2:L3"/>
    <mergeCell ref="C4:I4"/>
    <mergeCell ref="J4:L5"/>
    <mergeCell ref="C5:I5"/>
  </mergeCells>
  <pageMargins left="0.25" right="0.25" top="0.75" bottom="0.75" header="0.51180555555555496" footer="0.51180555555555496"/>
  <pageSetup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Proposta Comercial</vt:lpstr>
      <vt:lpstr>Cálculo do Valor Global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Michelly de Souza Passos Sisquini</dc:creator>
  <dc:description/>
  <cp:lastModifiedBy>usuario</cp:lastModifiedBy>
  <cp:revision>12</cp:revision>
  <cp:lastPrinted>2021-06-03T05:28:24Z</cp:lastPrinted>
  <dcterms:created xsi:type="dcterms:W3CDTF">2018-01-04T13:17:48Z</dcterms:created>
  <dcterms:modified xsi:type="dcterms:W3CDTF">2021-06-07T16:35:46Z</dcterms:modified>
  <dc:language>pt-BR</dc:language>
</cp:coreProperties>
</file>